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7860" activeTab="5"/>
  </bookViews>
  <sheets>
    <sheet name="経過" sheetId="1" r:id="rId1"/>
    <sheet name="2002" sheetId="2" r:id="rId2"/>
    <sheet name="2003" sheetId="3" r:id="rId3"/>
    <sheet name="2004" sheetId="4" r:id="rId4"/>
    <sheet name="2005" sheetId="5" r:id="rId5"/>
    <sheet name="2006" sheetId="6" r:id="rId6"/>
  </sheets>
  <definedNames/>
  <calcPr fullCalcOnLoad="1"/>
</workbook>
</file>

<file path=xl/comments6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sharedStrings.xml><?xml version="1.0" encoding="utf-8"?>
<sst xmlns="http://schemas.openxmlformats.org/spreadsheetml/2006/main" count="337" uniqueCount="93">
  <si>
    <t>　　地域</t>
  </si>
  <si>
    <t>全森林</t>
  </si>
  <si>
    <t>認証森林</t>
  </si>
  <si>
    <t>FSC</t>
  </si>
  <si>
    <t>PEFC等</t>
  </si>
  <si>
    <t>アフリカ</t>
  </si>
  <si>
    <t>アジア</t>
  </si>
  <si>
    <t>欧州</t>
  </si>
  <si>
    <t>中北米</t>
  </si>
  <si>
    <t>南米</t>
  </si>
  <si>
    <t>オセアニア</t>
  </si>
  <si>
    <t>合計</t>
  </si>
  <si>
    <t>出典</t>
  </si>
  <si>
    <t>全森林面積：FAO　"the Global Forest Resources Assessment 2000"</t>
  </si>
  <si>
    <t>認証森林面積</t>
  </si>
  <si>
    <t>FSC本部ホームページ</t>
  </si>
  <si>
    <t>http://www.fscoax.org/com_center/FSCCerts30april2002correctedversion.xls</t>
  </si>
  <si>
    <t>2002/4現在</t>
  </si>
  <si>
    <t>I</t>
  </si>
  <si>
    <t>PEFC,SF</t>
  </si>
  <si>
    <t>UNECE, FAO, ”Forest Certification Update for the UNECE Region summer 2002”</t>
  </si>
  <si>
    <t>,CAS</t>
  </si>
  <si>
    <t>http://www.unece.org/trade/timber/docs/dp/dp-25-cert.pdf</t>
  </si>
  <si>
    <t>2002年夏現在</t>
  </si>
  <si>
    <t>2003年12月現在</t>
  </si>
  <si>
    <t>2003/12現在</t>
  </si>
  <si>
    <t>PEFC</t>
  </si>
  <si>
    <t>SFI</t>
  </si>
  <si>
    <t>内熱帯林</t>
  </si>
  <si>
    <t>http://www.sfms.com/status.htm(2004/1/10取得）</t>
  </si>
  <si>
    <t>http://www.afandpa.org/Content/NavigationMenu/Environment_and_Recycling/SFI/The_SFI_Standard/SFI_Certification_List_Website.pdf(2004/1/10取得）</t>
  </si>
  <si>
    <t xml:space="preserve"> 2003/11/30現在</t>
  </si>
  <si>
    <t>CSA</t>
  </si>
  <si>
    <t>http://www.fscoax.org/fscnews/nov-dic2003/ABU-70-REP-2003-12-2-FSC-Certified-Forest.pdf(2004/1/10取得）</t>
  </si>
  <si>
    <t>http://www.pefc.cz/register/statistics.asp(2004/1/10取得）</t>
  </si>
  <si>
    <t>①</t>
  </si>
  <si>
    <t>②</t>
  </si>
  <si>
    <t>③</t>
  </si>
  <si>
    <t>④</t>
  </si>
  <si>
    <t>⑤</t>
  </si>
  <si>
    <t>前年比</t>
  </si>
  <si>
    <t>全面積比</t>
  </si>
  <si>
    <t>②/③</t>
  </si>
  <si>
    <t>1000ha</t>
  </si>
  <si>
    <t>…</t>
  </si>
  <si>
    <t>2004/12現在</t>
  </si>
  <si>
    <t>http://www.fsc.org/keepout/en/content_areas/77/55/files/ABU_REP_40_2004_12_01_FSC_Certified_Forests.pdf(2005/1/10取得）</t>
  </si>
  <si>
    <t xml:space="preserve"> 2004/11/30現在</t>
  </si>
  <si>
    <t>http://www.pefc.cz/register/statistics.asp(2005/1/10取得）</t>
  </si>
  <si>
    <t>http://www.afandpa.org/Content/NavigationMenu/Environment_and_Recycling/SFI/The_SFI_Standard/SFI_Certification_List_Website.pdf(2005/1/10取得）</t>
  </si>
  <si>
    <t>http://www.sfms.com/status.htm(2005/1/10取得）</t>
  </si>
  <si>
    <t>2004年12月現在</t>
  </si>
  <si>
    <t>年</t>
  </si>
  <si>
    <t>FSC</t>
  </si>
  <si>
    <t>PEFC等</t>
  </si>
  <si>
    <t>全森林面積：FAO　"the Global Forest Resources Assessment 2005"</t>
  </si>
  <si>
    <t xml:space="preserve"> 2005/11/30現在</t>
  </si>
  <si>
    <t>その他</t>
  </si>
  <si>
    <t>⑥</t>
  </si>
  <si>
    <t>2005/11現在</t>
  </si>
  <si>
    <t>SGEC</t>
  </si>
  <si>
    <t>ELI</t>
  </si>
  <si>
    <t>MTCC</t>
  </si>
  <si>
    <t>日本</t>
  </si>
  <si>
    <t>インドネシア</t>
  </si>
  <si>
    <t>マレーシア</t>
  </si>
  <si>
    <t>ブラジル</t>
  </si>
  <si>
    <t>http://www.afandpa.org/Content/NavigationMenu/Environment_and_Recycling/SFI/The_SFI_Standard/SFI_Certification_List_Website.pdf(2006/1/2取得）</t>
  </si>
  <si>
    <t>2005/6現在</t>
  </si>
  <si>
    <t>http://www.mtcc.com.my/documents/documents.html#register(2006年1月2日取得）</t>
  </si>
  <si>
    <t>千ha</t>
  </si>
  <si>
    <t>http://www.sgec-eco.org/index.html（2006年1月6日取得）</t>
  </si>
  <si>
    <t>CERFLOR</t>
  </si>
  <si>
    <t>http://www.certified-forests.org/data/global_table.htm(2006/1/2取得）</t>
  </si>
  <si>
    <t>…</t>
  </si>
  <si>
    <t>内日本</t>
  </si>
  <si>
    <t>http://www.lei.or.id/english/akreditasi.php?cat=19（2006年1月2日取得）</t>
  </si>
  <si>
    <t>2005/12現在</t>
  </si>
  <si>
    <t>2005/6現在</t>
  </si>
  <si>
    <t>Assessment report on Cerflor Brazil</t>
  </si>
  <si>
    <t>http://www.pefc.org/internet/resources/5_1185_1242_file.1380.pdf</t>
  </si>
  <si>
    <t>「その他」に含まれるのは以下の認証森林</t>
  </si>
  <si>
    <t>世界の認証森林面積の現状（2005年12月）</t>
  </si>
  <si>
    <t>FSC</t>
  </si>
  <si>
    <t>http://register.pefc.cz/statistics.asp(2006/1/2取得）</t>
  </si>
  <si>
    <t>http://register.pefc.cz/statistics.asp(2007/1/2取得）</t>
  </si>
  <si>
    <t>2005/9現在</t>
  </si>
  <si>
    <t>http://www.certified-forests.org/data/global_table.htm(2007/1/2取得）</t>
  </si>
  <si>
    <t>http://www.lei.or.id/english/akreditasi.php?cat=19（2007年1月2日取得）</t>
  </si>
  <si>
    <t>http://www.mtcc.com.my/mttc_scheme_certs_holders.asp(2007年1月2日取得）</t>
  </si>
  <si>
    <t>2006/12現在</t>
  </si>
  <si>
    <t>http://www.sgec-eco.org/index.html（2007年1月2日取得）</t>
  </si>
  <si>
    <t>世界の認証森林面積の現状（2006年12月）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</si>
</sst>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_ "/>
    <numFmt numFmtId="183" formatCode="0_ 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81" fontId="0" fillId="0" borderId="1" xfId="0" applyNumberFormat="1" applyBorder="1" applyAlignment="1">
      <alignment horizontal="right" vertical="center" wrapText="1"/>
    </xf>
    <xf numFmtId="181" fontId="0" fillId="0" borderId="0" xfId="0" applyNumberFormat="1" applyBorder="1" applyAlignment="1">
      <alignment horizontal="right" vertical="center" wrapText="1"/>
    </xf>
    <xf numFmtId="181" fontId="0" fillId="0" borderId="2" xfId="0" applyNumberFormat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180" fontId="0" fillId="0" borderId="1" xfId="0" applyNumberFormat="1" applyBorder="1" applyAlignment="1">
      <alignment horizontal="right" vertical="center" wrapText="1"/>
    </xf>
    <xf numFmtId="180" fontId="0" fillId="0" borderId="0" xfId="0" applyNumberForma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2" fillId="0" borderId="0" xfId="16" applyAlignment="1">
      <alignment vertical="center"/>
    </xf>
    <xf numFmtId="184" fontId="0" fillId="0" borderId="0" xfId="0" applyNumberFormat="1" applyBorder="1" applyAlignment="1">
      <alignment horizontal="right" vertical="center" wrapText="1"/>
    </xf>
    <xf numFmtId="184" fontId="0" fillId="0" borderId="2" xfId="0" applyNumberFormat="1" applyBorder="1" applyAlignment="1">
      <alignment horizontal="right" vertical="center" wrapText="1"/>
    </xf>
    <xf numFmtId="183" fontId="0" fillId="0" borderId="0" xfId="0" applyNumberFormat="1" applyBorder="1" applyAlignment="1">
      <alignment horizontal="right" vertical="center" wrapText="1"/>
    </xf>
    <xf numFmtId="183" fontId="0" fillId="0" borderId="0" xfId="0" applyNumberFormat="1" applyAlignment="1">
      <alignment vertical="center"/>
    </xf>
    <xf numFmtId="183" fontId="0" fillId="0" borderId="2" xfId="0" applyNumberForma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0" fillId="6" borderId="4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6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'経過'!$P$5</c:f>
              <c:strCache>
                <c:ptCount val="1"/>
                <c:pt idx="0">
                  <c:v>FSC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'経過'!$O$6:$O$10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'経過'!$P$6:$P$10</c:f>
              <c:numCache>
                <c:ptCount val="5"/>
                <c:pt idx="0">
                  <c:v>28827</c:v>
                </c:pt>
                <c:pt idx="1">
                  <c:v>40038</c:v>
                </c:pt>
                <c:pt idx="2">
                  <c:v>46942</c:v>
                </c:pt>
                <c:pt idx="3">
                  <c:v>67158</c:v>
                </c:pt>
                <c:pt idx="4">
                  <c:v>78900.7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'経過'!$Q$5</c:f>
              <c:strCache>
                <c:ptCount val="1"/>
                <c:pt idx="0">
                  <c:v>PEFC等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'経過'!$O$6:$O$10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'経過'!$Q$6:$Q$10</c:f>
              <c:numCache>
                <c:ptCount val="5"/>
                <c:pt idx="0">
                  <c:v>84387</c:v>
                </c:pt>
                <c:pt idx="1">
                  <c:v>119176</c:v>
                </c:pt>
                <c:pt idx="2">
                  <c:v>153459</c:v>
                </c:pt>
                <c:pt idx="3">
                  <c:v>186446</c:v>
                </c:pt>
                <c:pt idx="4">
                  <c:v>193812.30000000002</c:v>
                </c:pt>
              </c:numCache>
            </c:numRef>
          </c:val>
          <c:shape val="box"/>
        </c:ser>
        <c:overlap val="100"/>
        <c:shape val="box"/>
        <c:axId val="8561006"/>
        <c:axId val="9940191"/>
      </c:bar3DChart>
      <c:catAx>
        <c:axId val="856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6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12</xdr:row>
      <xdr:rowOff>152400</xdr:rowOff>
    </xdr:from>
    <xdr:to>
      <xdr:col>14</xdr:col>
      <xdr:colOff>342900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771775" y="2209800"/>
        <a:ext cx="4838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egister.pefc.cz/statistics.asp(2006/1/2&#21462;&#24471;&#65289;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english/akreditasi.php?cat=19&#65288;2007&#24180;1&#26376;2&#26085;&#21462;&#24471;&#65289;" TargetMode="External" /><Relationship Id="rId2" Type="http://schemas.openxmlformats.org/officeDocument/2006/relationships/hyperlink" Target="http://www.mtcc.com.my/mttc_scheme_certs_holders.asp(2007&#24180;1&#26376;2&#26085;&#21462;&#24471;&#65289;" TargetMode="External" /><Relationship Id="rId3" Type="http://schemas.openxmlformats.org/officeDocument/2006/relationships/hyperlink" Target="http://www.sgec-eco.org/index.html&#65288;2007&#24180;1&#26376;2&#26085;&#21462;&#24471;&#65289;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B1">
      <selection activeCell="O9" sqref="O9:Q10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8.25390625" style="0" customWidth="1"/>
  </cols>
  <sheetData>
    <row r="1" spans="1:13" ht="13.5">
      <c r="A1" s="43" t="s">
        <v>0</v>
      </c>
      <c r="B1" s="4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43"/>
      <c r="B2" s="43"/>
      <c r="C2" s="13"/>
      <c r="D2" s="44" t="s">
        <v>2</v>
      </c>
      <c r="E2" s="45"/>
      <c r="F2" s="17"/>
      <c r="G2" s="18"/>
      <c r="H2" s="18"/>
      <c r="I2" s="18"/>
      <c r="J2" s="18"/>
      <c r="K2" s="18"/>
      <c r="L2" s="18"/>
      <c r="M2" s="19"/>
    </row>
    <row r="3" spans="1:13" ht="13.5">
      <c r="A3" s="43"/>
      <c r="B3" s="43"/>
      <c r="C3" s="13"/>
      <c r="D3" s="15"/>
      <c r="E3" s="16"/>
      <c r="F3" s="16"/>
      <c r="G3" s="46" t="s">
        <v>28</v>
      </c>
      <c r="H3" s="47"/>
      <c r="I3" s="23"/>
      <c r="J3" s="48" t="s">
        <v>3</v>
      </c>
      <c r="K3" s="49"/>
      <c r="L3" s="39" t="s">
        <v>4</v>
      </c>
      <c r="M3" s="40"/>
    </row>
    <row r="4" spans="1:13" ht="13.5">
      <c r="A4" s="43"/>
      <c r="B4" s="43"/>
      <c r="C4" s="11" t="s">
        <v>43</v>
      </c>
      <c r="D4" s="11" t="s">
        <v>43</v>
      </c>
      <c r="E4" s="41" t="s">
        <v>41</v>
      </c>
      <c r="F4" s="41" t="s">
        <v>40</v>
      </c>
      <c r="G4" s="11" t="s">
        <v>43</v>
      </c>
      <c r="H4" s="41" t="s">
        <v>42</v>
      </c>
      <c r="I4" s="41" t="s">
        <v>40</v>
      </c>
      <c r="J4" s="11" t="s">
        <v>43</v>
      </c>
      <c r="K4" s="41" t="s">
        <v>40</v>
      </c>
      <c r="L4" s="11" t="s">
        <v>43</v>
      </c>
      <c r="M4" s="41" t="s">
        <v>40</v>
      </c>
    </row>
    <row r="5" spans="1:17" ht="13.5">
      <c r="A5" s="9"/>
      <c r="B5" s="9"/>
      <c r="C5" s="8" t="s">
        <v>35</v>
      </c>
      <c r="D5" s="8" t="s">
        <v>36</v>
      </c>
      <c r="E5" s="42"/>
      <c r="F5" s="41"/>
      <c r="G5" s="8" t="s">
        <v>37</v>
      </c>
      <c r="H5" s="42"/>
      <c r="I5" s="42"/>
      <c r="J5" s="8" t="s">
        <v>38</v>
      </c>
      <c r="K5" s="41"/>
      <c r="L5" s="8" t="s">
        <v>39</v>
      </c>
      <c r="M5" s="42"/>
      <c r="O5" t="s">
        <v>52</v>
      </c>
      <c r="P5" t="s">
        <v>53</v>
      </c>
      <c r="Q5" t="s">
        <v>54</v>
      </c>
    </row>
    <row r="6" spans="1:17" ht="13.5">
      <c r="A6">
        <v>2002</v>
      </c>
      <c r="B6">
        <v>4</v>
      </c>
      <c r="C6">
        <f>'2002'!C12</f>
        <v>3869455</v>
      </c>
      <c r="D6">
        <f>'2002'!D12</f>
        <v>113214</v>
      </c>
      <c r="E6">
        <f>'2002'!E12</f>
        <v>2.9258383932621004</v>
      </c>
      <c r="F6" t="str">
        <f>'2002'!F12</f>
        <v>…</v>
      </c>
      <c r="G6" s="36">
        <f>'2002'!G12</f>
        <v>3947</v>
      </c>
      <c r="H6" s="38">
        <f>'2002'!H12</f>
        <v>3.4863179465437137</v>
      </c>
      <c r="I6" t="str">
        <f>'2002'!I12</f>
        <v>…</v>
      </c>
      <c r="J6" s="36">
        <f>'2002'!J12</f>
        <v>28827</v>
      </c>
      <c r="K6" t="str">
        <f>'2002'!K12</f>
        <v>…</v>
      </c>
      <c r="L6" s="36">
        <f>'2002'!L12</f>
        <v>84387</v>
      </c>
      <c r="M6" t="str">
        <f>'2002'!M12</f>
        <v>…</v>
      </c>
      <c r="O6">
        <f>A6</f>
        <v>2002</v>
      </c>
      <c r="P6">
        <f>J6</f>
        <v>28827</v>
      </c>
      <c r="Q6">
        <f>L6</f>
        <v>84387</v>
      </c>
    </row>
    <row r="7" spans="1:17" ht="13.5">
      <c r="A7">
        <v>2003</v>
      </c>
      <c r="B7">
        <v>12</v>
      </c>
      <c r="C7">
        <f>'2003'!C12</f>
        <v>3869455</v>
      </c>
      <c r="D7">
        <f>'2003'!D12</f>
        <v>159214</v>
      </c>
      <c r="E7">
        <f>'2003'!E12</f>
        <v>4.114636298910312</v>
      </c>
      <c r="F7" s="38">
        <f>'2003'!F12</f>
        <v>1.4063101736534351</v>
      </c>
      <c r="G7" s="36">
        <f>'2003'!G12</f>
        <v>4497</v>
      </c>
      <c r="H7" s="38">
        <f>'2003'!H12</f>
        <v>2.824500358008718</v>
      </c>
      <c r="I7" s="38">
        <f>'2003'!I12</f>
        <v>1.1393463389916392</v>
      </c>
      <c r="J7" s="36">
        <f>'2003'!J12</f>
        <v>40038</v>
      </c>
      <c r="K7" s="38">
        <f>'2003'!K12</f>
        <v>1.3889062337392029</v>
      </c>
      <c r="L7" s="36">
        <f>'2003'!L12</f>
        <v>119176</v>
      </c>
      <c r="M7" s="38">
        <f>'2003'!M12</f>
        <v>1.4122554421889628</v>
      </c>
      <c r="O7">
        <f>A7</f>
        <v>2003</v>
      </c>
      <c r="P7">
        <f>J7</f>
        <v>40038</v>
      </c>
      <c r="Q7">
        <f>L7</f>
        <v>119176</v>
      </c>
    </row>
    <row r="8" spans="1:17" ht="13.5">
      <c r="A8">
        <v>2004</v>
      </c>
      <c r="B8">
        <v>12</v>
      </c>
      <c r="C8">
        <f>'2004'!C13</f>
        <v>3869455</v>
      </c>
      <c r="D8">
        <f>'2004'!D13</f>
        <v>205442</v>
      </c>
      <c r="E8">
        <f>'2004'!E13</f>
        <v>5.309326507221301</v>
      </c>
      <c r="F8" s="38">
        <f>'2004'!F13</f>
        <v>1.2903513510118456</v>
      </c>
      <c r="G8" s="36">
        <f>'2004'!G13</f>
        <v>11691</v>
      </c>
      <c r="H8" s="38">
        <f>'2004'!H13</f>
        <v>5.690657217122108</v>
      </c>
      <c r="I8" s="38">
        <f>'2004'!I13</f>
        <v>2.599733155436958</v>
      </c>
      <c r="J8" s="36">
        <f>'2004'!J13</f>
        <v>46942</v>
      </c>
      <c r="K8" s="38">
        <f>'2004'!K13</f>
        <v>1.1724361856236576</v>
      </c>
      <c r="L8" s="36">
        <f>'2004'!L13</f>
        <v>153459</v>
      </c>
      <c r="M8" s="38">
        <f>'2004'!M13</f>
        <v>1.2876669799288447</v>
      </c>
      <c r="O8">
        <f>A8</f>
        <v>2004</v>
      </c>
      <c r="P8">
        <f>J8</f>
        <v>46942</v>
      </c>
      <c r="Q8">
        <f>L8</f>
        <v>153459</v>
      </c>
    </row>
    <row r="9" spans="1:17" ht="13.5">
      <c r="A9">
        <v>2005</v>
      </c>
      <c r="B9">
        <v>12</v>
      </c>
      <c r="C9">
        <f>'2005'!C14</f>
        <v>3952063</v>
      </c>
      <c r="D9">
        <f>'2005'!D14</f>
        <v>258848</v>
      </c>
      <c r="E9">
        <f>'2005'!E14</f>
        <v>6.549693160255796</v>
      </c>
      <c r="F9" s="38">
        <f>'2005'!F14</f>
        <v>1.2599565814195735</v>
      </c>
      <c r="G9" s="36">
        <f>'2005'!G14</f>
        <v>13568</v>
      </c>
      <c r="H9" s="38">
        <f>'2005'!H14</f>
        <v>5.241686240573618</v>
      </c>
      <c r="I9" s="38">
        <f>'2005'!I14</f>
        <v>1.1605508510820288</v>
      </c>
      <c r="J9" s="36">
        <f>'2005'!K14</f>
        <v>67158</v>
      </c>
      <c r="K9" s="38">
        <f>'2005'!L14</f>
        <v>1.4306591112436624</v>
      </c>
      <c r="L9" s="36">
        <f>'2005'!M14</f>
        <v>186446</v>
      </c>
      <c r="M9" s="38">
        <f>'2005'!N14</f>
        <v>1.2149564378759148</v>
      </c>
      <c r="O9">
        <f>A9</f>
        <v>2005</v>
      </c>
      <c r="P9">
        <f>J9</f>
        <v>67158</v>
      </c>
      <c r="Q9">
        <f>L9</f>
        <v>186446</v>
      </c>
    </row>
    <row r="10" spans="1:17" ht="13.5">
      <c r="A10">
        <v>2006</v>
      </c>
      <c r="B10">
        <v>12</v>
      </c>
      <c r="C10">
        <f>'2006'!C14</f>
        <v>3952063</v>
      </c>
      <c r="D10">
        <f>'2006'!D14</f>
        <v>278826</v>
      </c>
      <c r="E10">
        <f>'2006'!E14</f>
        <v>7.055201296133184</v>
      </c>
      <c r="F10" s="38">
        <f>'2006'!F14</f>
        <v>1.0771804302138708</v>
      </c>
      <c r="G10" s="36">
        <f>'2006'!G14</f>
        <v>16768.300000000003</v>
      </c>
      <c r="H10" s="38">
        <f>'2006'!H14</f>
        <v>6.013893969715881</v>
      </c>
      <c r="I10" s="38">
        <f>'2006'!I14</f>
        <v>1.2358711674528304</v>
      </c>
      <c r="J10" s="36">
        <f>'2006'!K14</f>
        <v>78900.7</v>
      </c>
      <c r="K10" s="38">
        <f>'2006'!L14</f>
        <v>1.1748518419250127</v>
      </c>
      <c r="L10" s="36">
        <f>'2006'!M14</f>
        <v>193812.30000000002</v>
      </c>
      <c r="M10" s="38">
        <f>'2006'!N14</f>
        <v>1.0395090267423277</v>
      </c>
      <c r="O10">
        <f>A10</f>
        <v>2006</v>
      </c>
      <c r="P10">
        <f>J10</f>
        <v>78900.7</v>
      </c>
      <c r="Q10">
        <f>L10</f>
        <v>193812.30000000002</v>
      </c>
    </row>
  </sheetData>
  <mergeCells count="11">
    <mergeCell ref="A1:B4"/>
    <mergeCell ref="D2:E2"/>
    <mergeCell ref="G3:H3"/>
    <mergeCell ref="J3:K3"/>
    <mergeCell ref="L3:M3"/>
    <mergeCell ref="E4:E5"/>
    <mergeCell ref="F4:F5"/>
    <mergeCell ref="H4:H5"/>
    <mergeCell ref="I4:I5"/>
    <mergeCell ref="K4:K5"/>
    <mergeCell ref="M4:M5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12" sqref="C12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43" t="s">
        <v>0</v>
      </c>
      <c r="B1" s="4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43"/>
      <c r="B2" s="43"/>
      <c r="C2" s="13"/>
      <c r="D2" s="44" t="s">
        <v>2</v>
      </c>
      <c r="E2" s="45"/>
      <c r="F2" s="17"/>
      <c r="G2" s="18"/>
      <c r="H2" s="18"/>
      <c r="I2" s="18"/>
      <c r="J2" s="18"/>
      <c r="K2" s="18"/>
      <c r="L2" s="18"/>
      <c r="M2" s="19"/>
    </row>
    <row r="3" spans="1:13" ht="13.5">
      <c r="A3" s="43"/>
      <c r="B3" s="43"/>
      <c r="C3" s="13"/>
      <c r="D3" s="15"/>
      <c r="E3" s="16"/>
      <c r="F3" s="16"/>
      <c r="G3" s="46" t="s">
        <v>28</v>
      </c>
      <c r="H3" s="47"/>
      <c r="I3" s="23"/>
      <c r="J3" s="48" t="s">
        <v>3</v>
      </c>
      <c r="K3" s="49"/>
      <c r="L3" s="39" t="s">
        <v>4</v>
      </c>
      <c r="M3" s="40"/>
    </row>
    <row r="4" spans="1:13" ht="13.5">
      <c r="A4" s="43"/>
      <c r="B4" s="43"/>
      <c r="C4" s="11" t="s">
        <v>43</v>
      </c>
      <c r="D4" s="11" t="s">
        <v>43</v>
      </c>
      <c r="E4" s="41" t="s">
        <v>41</v>
      </c>
      <c r="F4" s="52" t="s">
        <v>40</v>
      </c>
      <c r="G4" s="10" t="s">
        <v>43</v>
      </c>
      <c r="H4" s="41" t="s">
        <v>42</v>
      </c>
      <c r="I4" s="41" t="s">
        <v>40</v>
      </c>
      <c r="J4" s="11" t="s">
        <v>43</v>
      </c>
      <c r="K4" s="52" t="s">
        <v>40</v>
      </c>
      <c r="L4" s="10" t="s">
        <v>43</v>
      </c>
      <c r="M4" s="41" t="s">
        <v>40</v>
      </c>
    </row>
    <row r="5" spans="1:13" ht="13.5">
      <c r="A5" s="9"/>
      <c r="B5" s="9"/>
      <c r="C5" s="8" t="s">
        <v>35</v>
      </c>
      <c r="D5" s="8" t="s">
        <v>36</v>
      </c>
      <c r="E5" s="42"/>
      <c r="F5" s="53"/>
      <c r="G5" s="10" t="s">
        <v>37</v>
      </c>
      <c r="H5" s="41"/>
      <c r="I5" s="41"/>
      <c r="J5" s="8" t="s">
        <v>38</v>
      </c>
      <c r="K5" s="53"/>
      <c r="L5" s="10" t="s">
        <v>39</v>
      </c>
      <c r="M5" s="41"/>
    </row>
    <row r="6" spans="1:13" ht="13.5">
      <c r="A6" s="56" t="s">
        <v>5</v>
      </c>
      <c r="B6" s="56"/>
      <c r="C6" s="2">
        <v>679866</v>
      </c>
      <c r="D6" s="2">
        <v>993</v>
      </c>
      <c r="E6" s="20">
        <f aca="true" t="shared" si="0" ref="E6:E12">D6*100/C6</f>
        <v>0.146058193820547</v>
      </c>
      <c r="F6" s="5" t="s">
        <v>44</v>
      </c>
      <c r="G6" s="2">
        <v>176</v>
      </c>
      <c r="H6" s="5">
        <f aca="true" t="shared" si="1" ref="H6:H12">G6*100/D6</f>
        <v>17.724068479355488</v>
      </c>
      <c r="I6" s="5" t="s">
        <v>44</v>
      </c>
      <c r="J6" s="2">
        <v>993</v>
      </c>
      <c r="K6" s="5" t="s">
        <v>44</v>
      </c>
      <c r="L6" s="2"/>
      <c r="M6" s="5" t="s">
        <v>44</v>
      </c>
    </row>
    <row r="7" spans="1:13" ht="13.5">
      <c r="A7" s="54" t="s">
        <v>6</v>
      </c>
      <c r="B7" s="54"/>
      <c r="C7" s="3">
        <v>547793</v>
      </c>
      <c r="D7" s="3">
        <v>257</v>
      </c>
      <c r="E7" s="21">
        <f t="shared" si="0"/>
        <v>0.046915531961890716</v>
      </c>
      <c r="F7" s="6" t="s">
        <v>44</v>
      </c>
      <c r="G7" s="3">
        <v>250</v>
      </c>
      <c r="H7" s="6">
        <f t="shared" si="1"/>
        <v>97.27626459143968</v>
      </c>
      <c r="I7" s="6" t="s">
        <v>44</v>
      </c>
      <c r="J7" s="3">
        <v>257</v>
      </c>
      <c r="K7" s="6" t="s">
        <v>44</v>
      </c>
      <c r="L7" s="3"/>
      <c r="M7" s="6" t="s">
        <v>44</v>
      </c>
    </row>
    <row r="8" spans="1:13" ht="13.5">
      <c r="A8" s="54" t="s">
        <v>7</v>
      </c>
      <c r="B8" s="54"/>
      <c r="C8" s="3">
        <v>1039251</v>
      </c>
      <c r="D8" s="3">
        <v>62132</v>
      </c>
      <c r="E8" s="21">
        <f t="shared" si="0"/>
        <v>5.978536465204267</v>
      </c>
      <c r="F8" s="6" t="s">
        <v>44</v>
      </c>
      <c r="G8" s="3">
        <v>0</v>
      </c>
      <c r="H8" s="6">
        <f t="shared" si="1"/>
        <v>0</v>
      </c>
      <c r="I8" s="6" t="s">
        <v>44</v>
      </c>
      <c r="J8" s="3">
        <v>19045</v>
      </c>
      <c r="K8" s="6" t="s">
        <v>44</v>
      </c>
      <c r="L8" s="3">
        <v>43087</v>
      </c>
      <c r="M8" s="6" t="s">
        <v>44</v>
      </c>
    </row>
    <row r="9" spans="1:13" ht="13.5">
      <c r="A9" s="54" t="s">
        <v>8</v>
      </c>
      <c r="B9" s="54"/>
      <c r="C9" s="3">
        <v>549304</v>
      </c>
      <c r="D9" s="3">
        <v>46213</v>
      </c>
      <c r="E9" s="21">
        <f t="shared" si="0"/>
        <v>8.413009918005331</v>
      </c>
      <c r="F9" s="6" t="s">
        <v>44</v>
      </c>
      <c r="G9" s="3">
        <v>1019</v>
      </c>
      <c r="H9" s="6">
        <f t="shared" si="1"/>
        <v>2.205007249042477</v>
      </c>
      <c r="I9" s="6" t="s">
        <v>44</v>
      </c>
      <c r="J9" s="3">
        <v>5501</v>
      </c>
      <c r="K9" s="6" t="s">
        <v>44</v>
      </c>
      <c r="L9" s="3">
        <v>41300</v>
      </c>
      <c r="M9" s="6" t="s">
        <v>44</v>
      </c>
    </row>
    <row r="10" spans="1:13" ht="13.5">
      <c r="A10" s="54" t="s">
        <v>9</v>
      </c>
      <c r="B10" s="54"/>
      <c r="C10" s="3">
        <v>885618</v>
      </c>
      <c r="D10" s="3">
        <v>2463</v>
      </c>
      <c r="E10" s="21">
        <f t="shared" si="0"/>
        <v>0.27811087850517946</v>
      </c>
      <c r="F10" s="6" t="s">
        <v>44</v>
      </c>
      <c r="G10" s="3">
        <v>2463</v>
      </c>
      <c r="H10" s="6">
        <f t="shared" si="1"/>
        <v>100</v>
      </c>
      <c r="I10" s="6" t="s">
        <v>44</v>
      </c>
      <c r="J10" s="3">
        <v>2463</v>
      </c>
      <c r="K10" s="6" t="s">
        <v>44</v>
      </c>
      <c r="L10" s="3"/>
      <c r="M10" s="6" t="s">
        <v>44</v>
      </c>
    </row>
    <row r="11" spans="1:13" ht="13.5">
      <c r="A11" s="54" t="s">
        <v>10</v>
      </c>
      <c r="B11" s="54"/>
      <c r="C11" s="3">
        <v>197623</v>
      </c>
      <c r="D11" s="3">
        <v>567</v>
      </c>
      <c r="E11" s="21">
        <f t="shared" si="0"/>
        <v>0.2869099244521134</v>
      </c>
      <c r="F11" s="6" t="s">
        <v>44</v>
      </c>
      <c r="G11" s="3">
        <v>39</v>
      </c>
      <c r="H11" s="6">
        <f t="shared" si="1"/>
        <v>6.878306878306878</v>
      </c>
      <c r="I11" s="6" t="s">
        <v>44</v>
      </c>
      <c r="J11" s="3">
        <v>567</v>
      </c>
      <c r="K11" s="6" t="s">
        <v>44</v>
      </c>
      <c r="L11" s="3"/>
      <c r="M11" s="6" t="s">
        <v>44</v>
      </c>
    </row>
    <row r="12" spans="1:13" ht="13.5">
      <c r="A12" s="55" t="s">
        <v>11</v>
      </c>
      <c r="B12" s="55"/>
      <c r="C12" s="4">
        <v>3869455</v>
      </c>
      <c r="D12" s="4">
        <v>113214</v>
      </c>
      <c r="E12" s="22">
        <f t="shared" si="0"/>
        <v>2.9258383932621004</v>
      </c>
      <c r="F12" s="7" t="s">
        <v>44</v>
      </c>
      <c r="G12" s="4">
        <v>3947</v>
      </c>
      <c r="H12" s="7">
        <f t="shared" si="1"/>
        <v>3.4863179465437137</v>
      </c>
      <c r="I12" s="7" t="s">
        <v>44</v>
      </c>
      <c r="J12" s="4">
        <v>28827</v>
      </c>
      <c r="K12" s="7" t="s">
        <v>44</v>
      </c>
      <c r="L12" s="4">
        <v>84387</v>
      </c>
      <c r="M12" s="7" t="s">
        <v>44</v>
      </c>
    </row>
    <row r="13" spans="1:11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>
      <c r="A14" s="50" t="s">
        <v>13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3.5" customHeight="1">
      <c r="A15" s="50" t="s">
        <v>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3.5" customHeight="1">
      <c r="A16" s="1"/>
      <c r="B16" s="1" t="s">
        <v>3</v>
      </c>
      <c r="C16" s="51" t="s">
        <v>15</v>
      </c>
      <c r="D16" s="51"/>
      <c r="E16" s="51"/>
      <c r="F16" s="51"/>
      <c r="G16" s="51"/>
      <c r="H16" s="51"/>
      <c r="I16" s="51"/>
      <c r="J16" s="51"/>
      <c r="K16" s="51"/>
    </row>
    <row r="17" spans="1:11" ht="13.5" customHeight="1">
      <c r="A17" s="1"/>
      <c r="B17" s="1"/>
      <c r="C17" s="51" t="s">
        <v>16</v>
      </c>
      <c r="D17" s="51"/>
      <c r="E17" s="51"/>
      <c r="F17" s="51"/>
      <c r="G17" s="51"/>
      <c r="H17" s="51"/>
      <c r="I17" s="51"/>
      <c r="J17" s="51"/>
      <c r="K17" s="51"/>
    </row>
    <row r="18" spans="1:11" ht="13.5" customHeight="1">
      <c r="A18" s="50"/>
      <c r="B18" s="50"/>
      <c r="C18" s="51" t="s">
        <v>17</v>
      </c>
      <c r="D18" s="51"/>
      <c r="E18" s="51"/>
      <c r="F18" s="51"/>
      <c r="G18" s="51"/>
      <c r="H18" s="51"/>
      <c r="I18" s="51"/>
      <c r="J18" s="51"/>
      <c r="K18" s="51"/>
    </row>
    <row r="19" spans="1:11" ht="13.5" customHeight="1">
      <c r="A19" s="1" t="s">
        <v>18</v>
      </c>
      <c r="B19" s="1" t="s">
        <v>19</v>
      </c>
      <c r="C19" s="51" t="s">
        <v>20</v>
      </c>
      <c r="D19" s="51"/>
      <c r="E19" s="51"/>
      <c r="F19" s="51"/>
      <c r="G19" s="51"/>
      <c r="H19" s="51"/>
      <c r="I19" s="51"/>
      <c r="J19" s="51"/>
      <c r="K19" s="51"/>
    </row>
    <row r="20" spans="1:11" ht="13.5" customHeight="1">
      <c r="A20" s="1"/>
      <c r="B20" s="1" t="s">
        <v>21</v>
      </c>
      <c r="C20" s="51" t="s">
        <v>22</v>
      </c>
      <c r="D20" s="51"/>
      <c r="E20" s="51"/>
      <c r="F20" s="51"/>
      <c r="G20" s="51"/>
      <c r="H20" s="51"/>
      <c r="I20" s="51"/>
      <c r="J20" s="51"/>
      <c r="K20" s="51"/>
    </row>
    <row r="21" spans="1:11" ht="13.5" customHeight="1">
      <c r="A21" s="50"/>
      <c r="B21" s="50"/>
      <c r="C21" s="51" t="s">
        <v>23</v>
      </c>
      <c r="D21" s="51"/>
      <c r="E21" s="51"/>
      <c r="F21" s="51"/>
      <c r="G21" s="51"/>
      <c r="H21" s="51"/>
      <c r="I21" s="51"/>
      <c r="J21" s="51"/>
      <c r="K21" s="51"/>
    </row>
  </sheetData>
  <mergeCells count="28">
    <mergeCell ref="A10:B10"/>
    <mergeCell ref="A11:B11"/>
    <mergeCell ref="A12:B12"/>
    <mergeCell ref="A6:B6"/>
    <mergeCell ref="A7:B7"/>
    <mergeCell ref="A8:B8"/>
    <mergeCell ref="A9:B9"/>
    <mergeCell ref="L3:M3"/>
    <mergeCell ref="E4:E5"/>
    <mergeCell ref="F4:F5"/>
    <mergeCell ref="H4:H5"/>
    <mergeCell ref="I4:I5"/>
    <mergeCell ref="K4:K5"/>
    <mergeCell ref="M4:M5"/>
    <mergeCell ref="A1:B4"/>
    <mergeCell ref="D2:E2"/>
    <mergeCell ref="G3:H3"/>
    <mergeCell ref="J3:K3"/>
    <mergeCell ref="A14:K14"/>
    <mergeCell ref="A15:K15"/>
    <mergeCell ref="A18:B18"/>
    <mergeCell ref="A21:B21"/>
    <mergeCell ref="C16:K16"/>
    <mergeCell ref="C17:K17"/>
    <mergeCell ref="C18:K18"/>
    <mergeCell ref="C19:K19"/>
    <mergeCell ref="C20:K20"/>
    <mergeCell ref="C21:K21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L8" sqref="L8:L9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43" t="s">
        <v>0</v>
      </c>
      <c r="B1" s="4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43"/>
      <c r="B2" s="43"/>
      <c r="C2" s="13"/>
      <c r="D2" s="44" t="s">
        <v>2</v>
      </c>
      <c r="E2" s="45"/>
      <c r="F2" s="17"/>
      <c r="G2" s="18"/>
      <c r="H2" s="18"/>
      <c r="I2" s="18"/>
      <c r="J2" s="18"/>
      <c r="K2" s="18"/>
      <c r="L2" s="18"/>
      <c r="M2" s="19"/>
    </row>
    <row r="3" spans="1:13" ht="13.5">
      <c r="A3" s="43"/>
      <c r="B3" s="43"/>
      <c r="C3" s="13"/>
      <c r="D3" s="15"/>
      <c r="E3" s="16"/>
      <c r="F3" s="16"/>
      <c r="G3" s="46" t="s">
        <v>28</v>
      </c>
      <c r="H3" s="47"/>
      <c r="I3" s="23"/>
      <c r="J3" s="48" t="s">
        <v>3</v>
      </c>
      <c r="K3" s="49"/>
      <c r="L3" s="39" t="s">
        <v>4</v>
      </c>
      <c r="M3" s="40"/>
    </row>
    <row r="4" spans="1:13" ht="13.5">
      <c r="A4" s="43"/>
      <c r="B4" s="43"/>
      <c r="C4" s="11" t="s">
        <v>43</v>
      </c>
      <c r="D4" s="11" t="s">
        <v>43</v>
      </c>
      <c r="E4" s="41" t="s">
        <v>41</v>
      </c>
      <c r="F4" s="41" t="s">
        <v>40</v>
      </c>
      <c r="G4" s="11" t="s">
        <v>43</v>
      </c>
      <c r="H4" s="41" t="s">
        <v>42</v>
      </c>
      <c r="I4" s="41" t="s">
        <v>40</v>
      </c>
      <c r="J4" s="11" t="s">
        <v>43</v>
      </c>
      <c r="K4" s="41" t="s">
        <v>40</v>
      </c>
      <c r="L4" s="11" t="s">
        <v>43</v>
      </c>
      <c r="M4" s="41" t="s">
        <v>40</v>
      </c>
    </row>
    <row r="5" spans="1:13" ht="13.5" customHeight="1">
      <c r="A5" s="9"/>
      <c r="B5" s="9"/>
      <c r="C5" s="8" t="s">
        <v>35</v>
      </c>
      <c r="D5" s="8" t="s">
        <v>36</v>
      </c>
      <c r="E5" s="42"/>
      <c r="F5" s="42"/>
      <c r="G5" s="8" t="s">
        <v>37</v>
      </c>
      <c r="H5" s="42"/>
      <c r="I5" s="42"/>
      <c r="J5" s="8" t="s">
        <v>38</v>
      </c>
      <c r="K5" s="42"/>
      <c r="L5" s="8" t="s">
        <v>39</v>
      </c>
      <c r="M5" s="42"/>
    </row>
    <row r="6" spans="1:13" ht="13.5">
      <c r="A6" s="56" t="s">
        <v>5</v>
      </c>
      <c r="B6" s="56"/>
      <c r="C6" s="3">
        <v>679866</v>
      </c>
      <c r="D6" s="3">
        <v>1647</v>
      </c>
      <c r="E6" s="21">
        <f aca="true" t="shared" si="0" ref="E6:E12">D6*100/C6</f>
        <v>0.24225362056640573</v>
      </c>
      <c r="F6" s="21">
        <f>+D6/'2002'!D6</f>
        <v>1.6586102719033233</v>
      </c>
      <c r="G6" s="3">
        <v>224</v>
      </c>
      <c r="H6" s="6">
        <f aca="true" t="shared" si="1" ref="H6:H12">G6*100/D6</f>
        <v>13.600485731633272</v>
      </c>
      <c r="I6" s="21">
        <f>+G6/'2002'!G6</f>
        <v>1.2727272727272727</v>
      </c>
      <c r="J6" s="3">
        <v>1647</v>
      </c>
      <c r="K6" s="21">
        <f>+J6/'2002'!J6</f>
        <v>1.6586102719033233</v>
      </c>
      <c r="L6" s="3"/>
      <c r="M6" s="6" t="s">
        <v>44</v>
      </c>
    </row>
    <row r="7" spans="1:13" ht="13.5">
      <c r="A7" s="54" t="s">
        <v>6</v>
      </c>
      <c r="B7" s="54"/>
      <c r="C7" s="3">
        <v>547793</v>
      </c>
      <c r="D7" s="3">
        <v>377</v>
      </c>
      <c r="E7" s="21">
        <f t="shared" si="0"/>
        <v>0.06882161692464124</v>
      </c>
      <c r="F7" s="21">
        <f>+D7/'2002'!D7</f>
        <v>1.4669260700389104</v>
      </c>
      <c r="G7" s="3">
        <v>205</v>
      </c>
      <c r="H7" s="6">
        <f t="shared" si="1"/>
        <v>54.37665782493369</v>
      </c>
      <c r="I7" s="21">
        <f>+G7/'2002'!G7</f>
        <v>0.82</v>
      </c>
      <c r="J7" s="3">
        <v>377</v>
      </c>
      <c r="K7" s="21">
        <f>+J7/'2002'!J7</f>
        <v>1.4669260700389104</v>
      </c>
      <c r="L7" s="3"/>
      <c r="M7" s="6" t="s">
        <v>44</v>
      </c>
    </row>
    <row r="8" spans="1:13" ht="13.5">
      <c r="A8" s="54" t="s">
        <v>7</v>
      </c>
      <c r="B8" s="54"/>
      <c r="C8" s="3">
        <v>1039251</v>
      </c>
      <c r="D8" s="3">
        <v>74129</v>
      </c>
      <c r="E8" s="21">
        <f t="shared" si="0"/>
        <v>7.1329255396434545</v>
      </c>
      <c r="F8" s="21">
        <f>+D8/'2002'!D8</f>
        <v>1.1930889074872852</v>
      </c>
      <c r="G8" s="3">
        <v>0</v>
      </c>
      <c r="H8" s="6">
        <f t="shared" si="1"/>
        <v>0</v>
      </c>
      <c r="I8" s="6" t="s">
        <v>44</v>
      </c>
      <c r="J8" s="3">
        <v>25214</v>
      </c>
      <c r="K8" s="21">
        <f>+J8/'2002'!J8</f>
        <v>1.3239170385928065</v>
      </c>
      <c r="L8" s="3">
        <v>48915</v>
      </c>
      <c r="M8" s="21">
        <f>+L8/'2002'!L8</f>
        <v>1.1352612156799033</v>
      </c>
    </row>
    <row r="9" spans="1:13" ht="13.5">
      <c r="A9" s="54" t="s">
        <v>8</v>
      </c>
      <c r="B9" s="54"/>
      <c r="C9" s="3">
        <v>549304</v>
      </c>
      <c r="D9" s="3">
        <v>79383</v>
      </c>
      <c r="E9" s="21">
        <f t="shared" si="0"/>
        <v>14.451560520221953</v>
      </c>
      <c r="F9" s="21">
        <f>+D9/'2002'!D9</f>
        <v>1.7177633999091164</v>
      </c>
      <c r="G9" s="3">
        <v>1107</v>
      </c>
      <c r="H9" s="6">
        <f t="shared" si="1"/>
        <v>1.394505120743736</v>
      </c>
      <c r="I9" s="21">
        <f>+G9/'2002'!G9</f>
        <v>1.086359175662414</v>
      </c>
      <c r="J9" s="3">
        <v>9122</v>
      </c>
      <c r="K9" s="21">
        <f>+J9/'2002'!J9</f>
        <v>1.6582439556444284</v>
      </c>
      <c r="L9" s="3">
        <v>70261</v>
      </c>
      <c r="M9" s="21">
        <f>+L9/'2002'!L9</f>
        <v>1.7012348668280872</v>
      </c>
    </row>
    <row r="10" spans="1:13" ht="13.5">
      <c r="A10" s="54" t="s">
        <v>9</v>
      </c>
      <c r="B10" s="54"/>
      <c r="C10" s="3">
        <v>885618</v>
      </c>
      <c r="D10" s="3">
        <v>2922</v>
      </c>
      <c r="E10" s="21">
        <f t="shared" si="0"/>
        <v>0.32993909337886085</v>
      </c>
      <c r="F10" s="21">
        <f>+D10/'2002'!D10</f>
        <v>1.1863580998781973</v>
      </c>
      <c r="G10" s="3">
        <v>2922</v>
      </c>
      <c r="H10" s="6">
        <f t="shared" si="1"/>
        <v>100</v>
      </c>
      <c r="I10" s="21">
        <f>+G10/'2002'!G10</f>
        <v>1.1863580998781973</v>
      </c>
      <c r="J10" s="3">
        <v>2922</v>
      </c>
      <c r="K10" s="21">
        <f>+J10/'2002'!J10</f>
        <v>1.1863580998781973</v>
      </c>
      <c r="L10" s="3"/>
      <c r="M10" s="6" t="s">
        <v>44</v>
      </c>
    </row>
    <row r="11" spans="1:13" ht="13.5">
      <c r="A11" s="54" t="s">
        <v>10</v>
      </c>
      <c r="B11" s="54"/>
      <c r="C11" s="3">
        <v>197623</v>
      </c>
      <c r="D11" s="3">
        <v>756</v>
      </c>
      <c r="E11" s="21">
        <f t="shared" si="0"/>
        <v>0.38254656593615116</v>
      </c>
      <c r="F11" s="21">
        <f>+D11/'2002'!D11</f>
        <v>1.3333333333333333</v>
      </c>
      <c r="G11" s="3">
        <v>39</v>
      </c>
      <c r="H11" s="6">
        <f t="shared" si="1"/>
        <v>5.158730158730159</v>
      </c>
      <c r="I11" s="21">
        <f>+G11/'2002'!G11</f>
        <v>1</v>
      </c>
      <c r="J11" s="3">
        <v>756</v>
      </c>
      <c r="K11" s="21">
        <f>+J11/'2002'!J11</f>
        <v>1.3333333333333333</v>
      </c>
      <c r="L11" s="3"/>
      <c r="M11" s="6" t="s">
        <v>44</v>
      </c>
    </row>
    <row r="12" spans="1:13" ht="13.5">
      <c r="A12" s="55" t="s">
        <v>11</v>
      </c>
      <c r="B12" s="55"/>
      <c r="C12" s="4">
        <v>3869455</v>
      </c>
      <c r="D12" s="4">
        <f>SUM(D6:D11)</f>
        <v>159214</v>
      </c>
      <c r="E12" s="22">
        <f t="shared" si="0"/>
        <v>4.114636298910312</v>
      </c>
      <c r="F12" s="22">
        <f>+D12/'2002'!D12</f>
        <v>1.4063101736534351</v>
      </c>
      <c r="G12" s="4">
        <f>SUM(G6:G11)</f>
        <v>4497</v>
      </c>
      <c r="H12" s="7">
        <f t="shared" si="1"/>
        <v>2.824500358008718</v>
      </c>
      <c r="I12" s="22">
        <f>+G12/'2002'!G12</f>
        <v>1.1393463389916392</v>
      </c>
      <c r="J12" s="4">
        <f>SUM(J6:J11)</f>
        <v>40038</v>
      </c>
      <c r="K12" s="22">
        <f>+J12/'2002'!J12</f>
        <v>1.3889062337392029</v>
      </c>
      <c r="L12" s="4">
        <f>SUM(L6:L11)</f>
        <v>119176</v>
      </c>
      <c r="M12" s="22">
        <f>+L12/'2002'!L12</f>
        <v>1.4122554421889628</v>
      </c>
    </row>
    <row r="13" spans="1:13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 customHeight="1">
      <c r="A14" s="50" t="s">
        <v>13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3.5" customHeight="1">
      <c r="A15" s="50" t="s">
        <v>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3.5" customHeight="1">
      <c r="A16" s="1"/>
      <c r="B16" s="1" t="s">
        <v>3</v>
      </c>
      <c r="C16" s="51" t="s">
        <v>15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27" customHeight="1">
      <c r="A17" s="1"/>
      <c r="B17" s="1"/>
      <c r="C17" s="50" t="s">
        <v>33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3.5" customHeight="1">
      <c r="A18" s="50"/>
      <c r="B18" s="50"/>
      <c r="C18" s="51" t="s">
        <v>25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3.5" customHeight="1">
      <c r="A19" s="1"/>
      <c r="B19" s="1" t="s">
        <v>26</v>
      </c>
      <c r="C19" s="57" t="s">
        <v>34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3.5" customHeight="1">
      <c r="A20" s="1"/>
      <c r="B20" s="1"/>
      <c r="C20" s="57" t="s">
        <v>31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27" customHeight="1">
      <c r="A21" s="1"/>
      <c r="B21" s="1" t="s">
        <v>27</v>
      </c>
      <c r="C21" s="50" t="s">
        <v>30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3.5" customHeight="1">
      <c r="A22" s="1"/>
      <c r="B22" s="1"/>
      <c r="C22" s="51" t="s">
        <v>25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3.5" customHeight="1">
      <c r="A23" s="1"/>
      <c r="B23" s="1" t="s">
        <v>32</v>
      </c>
      <c r="C23" s="57" t="s">
        <v>29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3.5" customHeight="1">
      <c r="A24" s="50"/>
      <c r="B24" s="50"/>
      <c r="C24" s="51" t="s">
        <v>24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</row>
  </sheetData>
  <mergeCells count="31">
    <mergeCell ref="A9:B9"/>
    <mergeCell ref="A10:B10"/>
    <mergeCell ref="A11:B11"/>
    <mergeCell ref="A12:B12"/>
    <mergeCell ref="L3:M3"/>
    <mergeCell ref="A6:B6"/>
    <mergeCell ref="A7:B7"/>
    <mergeCell ref="A8:B8"/>
    <mergeCell ref="A1:B4"/>
    <mergeCell ref="D2:E2"/>
    <mergeCell ref="G3:H3"/>
    <mergeCell ref="J3:K3"/>
    <mergeCell ref="H4:H5"/>
    <mergeCell ref="K4:K5"/>
    <mergeCell ref="A14:M14"/>
    <mergeCell ref="A15:M15"/>
    <mergeCell ref="C16:M16"/>
    <mergeCell ref="C17:M17"/>
    <mergeCell ref="A24:B24"/>
    <mergeCell ref="C24:M24"/>
    <mergeCell ref="A18:B18"/>
    <mergeCell ref="C18:M18"/>
    <mergeCell ref="C21:M21"/>
    <mergeCell ref="C23:M23"/>
    <mergeCell ref="C20:M20"/>
    <mergeCell ref="C19:M19"/>
    <mergeCell ref="C22:M22"/>
    <mergeCell ref="I4:I5"/>
    <mergeCell ref="M4:M5"/>
    <mergeCell ref="F4:F5"/>
    <mergeCell ref="E4:E5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6" sqref="A16:M16"/>
    </sheetView>
  </sheetViews>
  <sheetFormatPr defaultColWidth="9.00390625" defaultRowHeight="13.5"/>
  <cols>
    <col min="1" max="1" width="5.00390625" style="0" customWidth="1"/>
    <col min="2" max="2" width="6.62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43" t="s">
        <v>0</v>
      </c>
      <c r="B1" s="4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43"/>
      <c r="B2" s="43"/>
      <c r="C2" s="13"/>
      <c r="D2" s="44" t="s">
        <v>2</v>
      </c>
      <c r="E2" s="45"/>
      <c r="F2" s="17"/>
      <c r="G2" s="18"/>
      <c r="H2" s="18"/>
      <c r="I2" s="18"/>
      <c r="J2" s="18"/>
      <c r="K2" s="18"/>
      <c r="L2" s="18"/>
      <c r="M2" s="19"/>
    </row>
    <row r="3" spans="1:13" ht="13.5">
      <c r="A3" s="43"/>
      <c r="B3" s="43"/>
      <c r="C3" s="13"/>
      <c r="D3" s="15"/>
      <c r="E3" s="16"/>
      <c r="F3" s="16"/>
      <c r="G3" s="46" t="s">
        <v>28</v>
      </c>
      <c r="H3" s="47"/>
      <c r="I3" s="23"/>
      <c r="J3" s="48" t="s">
        <v>3</v>
      </c>
      <c r="K3" s="49"/>
      <c r="L3" s="39" t="s">
        <v>4</v>
      </c>
      <c r="M3" s="40"/>
    </row>
    <row r="4" spans="1:13" ht="13.5">
      <c r="A4" s="43"/>
      <c r="B4" s="43"/>
      <c r="C4" s="11" t="s">
        <v>43</v>
      </c>
      <c r="D4" s="11" t="s">
        <v>43</v>
      </c>
      <c r="E4" s="41" t="s">
        <v>41</v>
      </c>
      <c r="F4" s="41" t="s">
        <v>40</v>
      </c>
      <c r="G4" s="11" t="s">
        <v>43</v>
      </c>
      <c r="H4" s="41" t="s">
        <v>42</v>
      </c>
      <c r="I4" s="41" t="s">
        <v>40</v>
      </c>
      <c r="J4" s="11" t="s">
        <v>43</v>
      </c>
      <c r="K4" s="41" t="s">
        <v>40</v>
      </c>
      <c r="L4" s="11" t="s">
        <v>43</v>
      </c>
      <c r="M4" s="41" t="s">
        <v>40</v>
      </c>
    </row>
    <row r="5" spans="1:13" ht="13.5" customHeight="1">
      <c r="A5" s="9"/>
      <c r="B5" s="9"/>
      <c r="C5" s="8" t="s">
        <v>35</v>
      </c>
      <c r="D5" s="8" t="s">
        <v>36</v>
      </c>
      <c r="E5" s="42"/>
      <c r="F5" s="41"/>
      <c r="G5" s="8" t="s">
        <v>37</v>
      </c>
      <c r="H5" s="42"/>
      <c r="I5" s="42"/>
      <c r="J5" s="8" t="s">
        <v>38</v>
      </c>
      <c r="K5" s="41"/>
      <c r="L5" s="8" t="s">
        <v>39</v>
      </c>
      <c r="M5" s="42"/>
    </row>
    <row r="6" spans="1:13" ht="13.5">
      <c r="A6" s="56" t="s">
        <v>5</v>
      </c>
      <c r="B6" s="56"/>
      <c r="C6" s="3">
        <v>679866</v>
      </c>
      <c r="D6" s="3">
        <f aca="true" t="shared" si="0" ref="D6:D12">J6+L6</f>
        <v>1938</v>
      </c>
      <c r="E6" s="21">
        <f aca="true" t="shared" si="1" ref="E6:E13">D6*100/C6</f>
        <v>0.2850561728340585</v>
      </c>
      <c r="F6" s="20">
        <f>+D6/'2003'!D6</f>
        <v>1.1766848816029143</v>
      </c>
      <c r="G6" s="3">
        <v>246</v>
      </c>
      <c r="H6" s="6">
        <f aca="true" t="shared" si="2" ref="H6:H13">G6*100/D6</f>
        <v>12.693498452012383</v>
      </c>
      <c r="I6" s="20">
        <f>+G6/'2003'!G6</f>
        <v>1.0982142857142858</v>
      </c>
      <c r="J6" s="3">
        <v>1938</v>
      </c>
      <c r="K6" s="20">
        <f>+J6/'2003'!J6</f>
        <v>1.1766848816029143</v>
      </c>
      <c r="L6" s="3"/>
      <c r="M6" s="6" t="s">
        <v>44</v>
      </c>
    </row>
    <row r="7" spans="1:14" ht="13.5">
      <c r="A7" s="54" t="s">
        <v>6</v>
      </c>
      <c r="B7" s="54"/>
      <c r="C7" s="3">
        <v>547793</v>
      </c>
      <c r="D7" s="3">
        <f>J7+L7+N7</f>
        <v>5211</v>
      </c>
      <c r="E7" s="21">
        <f t="shared" si="1"/>
        <v>0.9512717395074417</v>
      </c>
      <c r="F7" s="21">
        <f>+D7/'2003'!D7</f>
        <v>13.822281167108754</v>
      </c>
      <c r="G7" s="3">
        <v>5008</v>
      </c>
      <c r="H7" s="6" t="s">
        <v>74</v>
      </c>
      <c r="I7" s="6" t="s">
        <v>44</v>
      </c>
      <c r="J7" s="3">
        <v>386</v>
      </c>
      <c r="K7" s="21">
        <f>+J7/'2003'!J7</f>
        <v>1.023872679045093</v>
      </c>
      <c r="L7" s="3"/>
      <c r="M7" s="6" t="s">
        <v>44</v>
      </c>
      <c r="N7">
        <v>4825</v>
      </c>
    </row>
    <row r="8" spans="1:14" ht="13.5">
      <c r="A8" s="26"/>
      <c r="B8" s="26" t="s">
        <v>75</v>
      </c>
      <c r="C8" s="3">
        <v>24868</v>
      </c>
      <c r="D8" s="3">
        <v>202</v>
      </c>
      <c r="E8" s="21"/>
      <c r="F8" s="21"/>
      <c r="G8" s="3"/>
      <c r="H8" s="6"/>
      <c r="I8" s="6"/>
      <c r="J8" s="3">
        <v>212</v>
      </c>
      <c r="K8" s="21"/>
      <c r="L8" s="3"/>
      <c r="M8" s="6"/>
      <c r="N8">
        <v>0.9</v>
      </c>
    </row>
    <row r="9" spans="1:13" ht="13.5">
      <c r="A9" s="54" t="s">
        <v>7</v>
      </c>
      <c r="B9" s="54"/>
      <c r="C9" s="3">
        <v>1039251</v>
      </c>
      <c r="D9" s="3">
        <f t="shared" si="0"/>
        <v>82266</v>
      </c>
      <c r="E9" s="21">
        <f t="shared" si="1"/>
        <v>7.915893273136134</v>
      </c>
      <c r="F9" s="21">
        <f>+D9/'2003'!D8</f>
        <v>1.1097681069486975</v>
      </c>
      <c r="G9" s="3">
        <v>0</v>
      </c>
      <c r="H9" s="6">
        <f t="shared" si="2"/>
        <v>0</v>
      </c>
      <c r="I9" s="6" t="s">
        <v>44</v>
      </c>
      <c r="J9" s="3">
        <v>27307</v>
      </c>
      <c r="K9" s="21">
        <f>+J9/'2003'!J8</f>
        <v>1.0830094392004441</v>
      </c>
      <c r="L9" s="3">
        <v>54959</v>
      </c>
      <c r="M9" s="21">
        <f>+L9/'2003'!L8</f>
        <v>1.1235612797710315</v>
      </c>
    </row>
    <row r="10" spans="1:13" ht="13.5">
      <c r="A10" s="54" t="s">
        <v>8</v>
      </c>
      <c r="B10" s="54"/>
      <c r="C10" s="3">
        <v>549304</v>
      </c>
      <c r="D10" s="3">
        <f t="shared" si="0"/>
        <v>109523</v>
      </c>
      <c r="E10" s="21">
        <f t="shared" si="1"/>
        <v>19.938503997786288</v>
      </c>
      <c r="F10" s="21">
        <f>+D10/'2003'!D9</f>
        <v>1.3796782686469395</v>
      </c>
      <c r="G10" s="3">
        <v>1313</v>
      </c>
      <c r="H10" s="6">
        <f t="shared" si="2"/>
        <v>1.1988349479104845</v>
      </c>
      <c r="I10" s="21">
        <f>+G10/'2003'!G9</f>
        <v>1.1860885275519422</v>
      </c>
      <c r="J10" s="3">
        <v>11023</v>
      </c>
      <c r="K10" s="21">
        <f>+J10/'2003'!J9</f>
        <v>1.2083972812979609</v>
      </c>
      <c r="L10" s="3">
        <v>98500</v>
      </c>
      <c r="M10" s="21">
        <f>+L10/'2003'!L9</f>
        <v>1.401915714265382</v>
      </c>
    </row>
    <row r="11" spans="1:14" ht="13.5">
      <c r="A11" s="54" t="s">
        <v>9</v>
      </c>
      <c r="B11" s="54"/>
      <c r="C11" s="3">
        <v>885618</v>
      </c>
      <c r="D11" s="3">
        <f>J11+L11+N11</f>
        <v>5301</v>
      </c>
      <c r="E11" s="21">
        <f t="shared" si="1"/>
        <v>0.5985650698156542</v>
      </c>
      <c r="F11" s="21">
        <f>+D11/'2003'!D10</f>
        <v>1.8141683778234086</v>
      </c>
      <c r="G11" s="3">
        <v>5085</v>
      </c>
      <c r="H11" s="6">
        <f t="shared" si="2"/>
        <v>95.92529711375212</v>
      </c>
      <c r="I11" s="21">
        <f>+G11/'2003'!G10</f>
        <v>1.7402464065708418</v>
      </c>
      <c r="J11" s="3">
        <v>5085</v>
      </c>
      <c r="K11" s="21">
        <f>+J11/'2003'!J10</f>
        <v>1.7402464065708418</v>
      </c>
      <c r="L11" s="3"/>
      <c r="M11" s="6" t="s">
        <v>44</v>
      </c>
      <c r="N11">
        <v>216</v>
      </c>
    </row>
    <row r="12" spans="1:13" ht="13.5">
      <c r="A12" s="54" t="s">
        <v>10</v>
      </c>
      <c r="B12" s="54"/>
      <c r="C12" s="3">
        <v>197623</v>
      </c>
      <c r="D12" s="3">
        <f t="shared" si="0"/>
        <v>1203</v>
      </c>
      <c r="E12" s="21">
        <f t="shared" si="1"/>
        <v>0.6087348132555421</v>
      </c>
      <c r="F12" s="21">
        <f>+D12/'2003'!D11</f>
        <v>1.5912698412698412</v>
      </c>
      <c r="G12" s="3">
        <v>39</v>
      </c>
      <c r="H12" s="6">
        <f t="shared" si="2"/>
        <v>3.2418952618453867</v>
      </c>
      <c r="I12" s="21">
        <f>+G12/'2003'!G11</f>
        <v>1</v>
      </c>
      <c r="J12" s="3">
        <v>1203</v>
      </c>
      <c r="K12" s="21">
        <f>+J12/'2003'!J11</f>
        <v>1.5912698412698412</v>
      </c>
      <c r="L12" s="3"/>
      <c r="M12" s="6" t="s">
        <v>44</v>
      </c>
    </row>
    <row r="13" spans="1:13" ht="13.5">
      <c r="A13" s="55" t="s">
        <v>11</v>
      </c>
      <c r="B13" s="55"/>
      <c r="C13" s="4">
        <v>3869455</v>
      </c>
      <c r="D13" s="4">
        <f>SUM(D6:D7)+SUM(D9:D12)</f>
        <v>205442</v>
      </c>
      <c r="E13" s="22">
        <f t="shared" si="1"/>
        <v>5.309326507221301</v>
      </c>
      <c r="F13" s="22">
        <f>+D13/'2003'!D12</f>
        <v>1.2903513510118456</v>
      </c>
      <c r="G13" s="4">
        <f>SUM(G6:G12)</f>
        <v>11691</v>
      </c>
      <c r="H13" s="7">
        <f t="shared" si="2"/>
        <v>5.690657217122108</v>
      </c>
      <c r="I13" s="22">
        <f>+G13/'2003'!G12</f>
        <v>2.599733155436958</v>
      </c>
      <c r="J13" s="4">
        <f>SUM(J6:J7)+SUM(J9:J12)</f>
        <v>46942</v>
      </c>
      <c r="K13" s="22">
        <f>+J13/'2003'!J12</f>
        <v>1.1724361856236576</v>
      </c>
      <c r="L13" s="4">
        <f>SUM(L6:L12)</f>
        <v>153459</v>
      </c>
      <c r="M13" s="21">
        <f>+L13/'2003'!L12</f>
        <v>1.2876669799288447</v>
      </c>
    </row>
    <row r="14" spans="1:13" ht="13.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customHeight="1">
      <c r="A15" s="50" t="s">
        <v>13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3.5" customHeight="1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3.5" customHeight="1">
      <c r="A17" s="1"/>
      <c r="B17" s="1" t="s">
        <v>3</v>
      </c>
      <c r="C17" s="51" t="s">
        <v>15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27" customHeight="1">
      <c r="A18" s="1"/>
      <c r="B18" s="1"/>
      <c r="C18" s="50" t="s">
        <v>46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3.5" customHeight="1">
      <c r="A19" s="50"/>
      <c r="B19" s="50"/>
      <c r="C19" s="51" t="s">
        <v>45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3.5" customHeight="1">
      <c r="A20" s="1"/>
      <c r="B20" s="1" t="s">
        <v>26</v>
      </c>
      <c r="C20" s="57" t="s">
        <v>48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3.5" customHeight="1">
      <c r="A21" s="1"/>
      <c r="B21" s="1"/>
      <c r="C21" s="57" t="s">
        <v>47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27" customHeight="1">
      <c r="A22" s="1"/>
      <c r="B22" s="1" t="s">
        <v>27</v>
      </c>
      <c r="C22" s="50" t="s">
        <v>49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3.5" customHeight="1">
      <c r="A23" s="1"/>
      <c r="B23" s="1"/>
      <c r="C23" s="51" t="s">
        <v>45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3.5" customHeight="1">
      <c r="A24" s="1"/>
      <c r="B24" s="1" t="s">
        <v>32</v>
      </c>
      <c r="C24" s="57" t="s">
        <v>50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3.5" customHeight="1">
      <c r="A25" s="50"/>
      <c r="B25" s="50"/>
      <c r="C25" s="51" t="s">
        <v>51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</row>
  </sheetData>
  <mergeCells count="31">
    <mergeCell ref="A1:B4"/>
    <mergeCell ref="D2:E2"/>
    <mergeCell ref="G3:H3"/>
    <mergeCell ref="J3:K3"/>
    <mergeCell ref="L3:M3"/>
    <mergeCell ref="E4:E5"/>
    <mergeCell ref="F4:F5"/>
    <mergeCell ref="H4:H5"/>
    <mergeCell ref="I4:I5"/>
    <mergeCell ref="K4:K5"/>
    <mergeCell ref="M4:M5"/>
    <mergeCell ref="A6:B6"/>
    <mergeCell ref="A7:B7"/>
    <mergeCell ref="A9:B9"/>
    <mergeCell ref="A10:B10"/>
    <mergeCell ref="A11:B11"/>
    <mergeCell ref="A12:B12"/>
    <mergeCell ref="A13:B13"/>
    <mergeCell ref="A15:M15"/>
    <mergeCell ref="A16:M16"/>
    <mergeCell ref="C17:M17"/>
    <mergeCell ref="C18:M18"/>
    <mergeCell ref="A19:B19"/>
    <mergeCell ref="C19:M19"/>
    <mergeCell ref="C24:M24"/>
    <mergeCell ref="A25:B25"/>
    <mergeCell ref="C25:M25"/>
    <mergeCell ref="C20:M20"/>
    <mergeCell ref="C21:M21"/>
    <mergeCell ref="C22:M22"/>
    <mergeCell ref="C23:M23"/>
  </mergeCells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 topLeftCell="A1">
      <selection activeCell="O14" sqref="O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</cols>
  <sheetData>
    <row r="1" ht="13.5">
      <c r="A1" t="s">
        <v>82</v>
      </c>
    </row>
    <row r="2" spans="1:16" ht="13.5">
      <c r="A2" s="59" t="s">
        <v>0</v>
      </c>
      <c r="B2" s="59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60"/>
      <c r="B3" s="60"/>
      <c r="C3" s="13"/>
      <c r="D3" s="44" t="s">
        <v>2</v>
      </c>
      <c r="E3" s="45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60"/>
      <c r="B4" s="60"/>
      <c r="C4" s="13"/>
      <c r="D4" s="15"/>
      <c r="E4" s="16"/>
      <c r="F4" s="16"/>
      <c r="G4" s="46" t="s">
        <v>28</v>
      </c>
      <c r="H4" s="47"/>
      <c r="I4" s="29"/>
      <c r="J4" s="16"/>
      <c r="K4" s="48" t="s">
        <v>3</v>
      </c>
      <c r="L4" s="49"/>
      <c r="M4" s="39" t="s">
        <v>4</v>
      </c>
      <c r="N4" s="40"/>
      <c r="O4" s="39" t="s">
        <v>57</v>
      </c>
      <c r="P4" s="40"/>
    </row>
    <row r="5" spans="1:16" ht="13.5">
      <c r="A5" s="60"/>
      <c r="B5" s="60"/>
      <c r="C5" s="11" t="s">
        <v>43</v>
      </c>
      <c r="D5" s="11" t="s">
        <v>43</v>
      </c>
      <c r="E5" s="41" t="s">
        <v>41</v>
      </c>
      <c r="F5" s="41" t="s">
        <v>40</v>
      </c>
      <c r="G5" s="11" t="s">
        <v>43</v>
      </c>
      <c r="H5" s="41" t="s">
        <v>42</v>
      </c>
      <c r="I5" s="41" t="s">
        <v>40</v>
      </c>
      <c r="J5" s="25"/>
      <c r="K5" s="10" t="s">
        <v>43</v>
      </c>
      <c r="L5" s="41" t="s">
        <v>40</v>
      </c>
      <c r="M5" s="11" t="s">
        <v>43</v>
      </c>
      <c r="N5" s="41" t="s">
        <v>40</v>
      </c>
      <c r="O5" s="11" t="s">
        <v>43</v>
      </c>
      <c r="P5" s="41" t="s">
        <v>40</v>
      </c>
    </row>
    <row r="6" spans="1:16" ht="13.5" customHeight="1">
      <c r="A6" s="27"/>
      <c r="B6" s="27"/>
      <c r="C6" s="8" t="s">
        <v>35</v>
      </c>
      <c r="D6" s="8" t="s">
        <v>36</v>
      </c>
      <c r="E6" s="42"/>
      <c r="F6" s="42"/>
      <c r="G6" s="8" t="s">
        <v>37</v>
      </c>
      <c r="H6" s="42"/>
      <c r="I6" s="42"/>
      <c r="J6" s="24"/>
      <c r="K6" s="8" t="s">
        <v>38</v>
      </c>
      <c r="L6" s="42"/>
      <c r="M6" s="8" t="s">
        <v>39</v>
      </c>
      <c r="N6" s="42"/>
      <c r="O6" s="8" t="s">
        <v>58</v>
      </c>
      <c r="P6" s="42"/>
    </row>
    <row r="7" spans="1:16" ht="13.5">
      <c r="A7" s="56" t="s">
        <v>5</v>
      </c>
      <c r="B7" s="56"/>
      <c r="C7" s="3">
        <v>635412</v>
      </c>
      <c r="D7" s="3">
        <f aca="true" t="shared" si="0" ref="D7:D13">K7+M7</f>
        <v>1690</v>
      </c>
      <c r="E7" s="21">
        <f aca="true" t="shared" si="1" ref="E7:E14">D7*100/C7</f>
        <v>0.265969166462075</v>
      </c>
      <c r="F7" s="20">
        <f>+D7/'2004'!D6</f>
        <v>0.8720330237358102</v>
      </c>
      <c r="G7" s="3">
        <v>264</v>
      </c>
      <c r="H7" s="6">
        <f aca="true" t="shared" si="2" ref="H7:H14">G7*100/D7</f>
        <v>15.621301775147929</v>
      </c>
      <c r="I7" s="20">
        <f>+G7/'2004'!G6</f>
        <v>1.0731707317073171</v>
      </c>
      <c r="J7" s="21"/>
      <c r="K7" s="3">
        <v>1690</v>
      </c>
      <c r="L7" s="20">
        <f>+K7/'2004'!J6</f>
        <v>0.8720330237358102</v>
      </c>
      <c r="M7" s="3">
        <v>0</v>
      </c>
      <c r="N7" s="6" t="s">
        <v>44</v>
      </c>
      <c r="O7" s="3"/>
      <c r="P7" s="6"/>
    </row>
    <row r="8" spans="1:16" ht="13.5">
      <c r="A8" s="54" t="s">
        <v>6</v>
      </c>
      <c r="B8" s="54"/>
      <c r="C8" s="3">
        <v>571615</v>
      </c>
      <c r="D8" s="3">
        <f>K8+M8+O8</f>
        <v>6102</v>
      </c>
      <c r="E8" s="21">
        <f t="shared" si="1"/>
        <v>1.0675017275613832</v>
      </c>
      <c r="F8" s="21">
        <f>+D8/'2004'!D7</f>
        <v>1.1709844559585492</v>
      </c>
      <c r="G8" s="3">
        <v>5192</v>
      </c>
      <c r="H8" s="6">
        <f t="shared" si="2"/>
        <v>85.0868567682727</v>
      </c>
      <c r="I8" s="21">
        <f>+G8/'2004'!G7</f>
        <v>1.036741214057508</v>
      </c>
      <c r="J8" s="21"/>
      <c r="K8" s="3">
        <v>1074</v>
      </c>
      <c r="L8" s="21">
        <f>+K8/'2004'!J7</f>
        <v>2.7823834196891193</v>
      </c>
      <c r="M8" s="3">
        <v>0</v>
      </c>
      <c r="N8" s="6" t="s">
        <v>44</v>
      </c>
      <c r="O8" s="3">
        <f>E26+E28+E30</f>
        <v>5028</v>
      </c>
      <c r="P8" s="21">
        <f>+O8/'2004'!N7</f>
        <v>1.0420725388601035</v>
      </c>
    </row>
    <row r="9" spans="1:16" ht="13.5" customHeight="1">
      <c r="A9" s="26"/>
      <c r="B9" s="26" t="s">
        <v>75</v>
      </c>
      <c r="C9" s="3">
        <v>24868</v>
      </c>
      <c r="D9" s="3">
        <f>K9+O9+M9</f>
        <v>461</v>
      </c>
      <c r="E9" s="21">
        <f>D9*100/C9</f>
        <v>1.853788000643397</v>
      </c>
      <c r="F9" s="21">
        <f>+D9/'2004'!D8</f>
        <v>2.282178217821782</v>
      </c>
      <c r="G9" s="3">
        <v>0</v>
      </c>
      <c r="H9" s="6">
        <v>0</v>
      </c>
      <c r="I9" s="6" t="s">
        <v>44</v>
      </c>
      <c r="J9" s="6"/>
      <c r="K9" s="3">
        <v>256</v>
      </c>
      <c r="L9" s="21">
        <f>+K9/'2004'!J8</f>
        <v>1.2075471698113207</v>
      </c>
      <c r="M9">
        <v>0</v>
      </c>
      <c r="N9" s="6" t="s">
        <v>44</v>
      </c>
      <c r="O9" s="3">
        <v>205</v>
      </c>
      <c r="P9" s="21">
        <f>+O9/'2004'!N8</f>
        <v>227.77777777777777</v>
      </c>
    </row>
    <row r="10" spans="1:16" ht="13.5">
      <c r="A10" s="54" t="s">
        <v>7</v>
      </c>
      <c r="B10" s="54"/>
      <c r="C10" s="3">
        <v>1001394</v>
      </c>
      <c r="D10" s="3">
        <f t="shared" si="0"/>
        <v>90400</v>
      </c>
      <c r="E10" s="21">
        <f t="shared" si="1"/>
        <v>9.027415782399336</v>
      </c>
      <c r="F10" s="21">
        <f>+D10/'2004'!D9</f>
        <v>1.0988743830987284</v>
      </c>
      <c r="G10" s="3">
        <v>0</v>
      </c>
      <c r="H10" s="6">
        <f t="shared" si="2"/>
        <v>0</v>
      </c>
      <c r="I10" s="6" t="s">
        <v>44</v>
      </c>
      <c r="J10" s="6"/>
      <c r="K10" s="3">
        <v>34148</v>
      </c>
      <c r="L10" s="21">
        <f>+K10/'2004'!J9</f>
        <v>1.2505218442157688</v>
      </c>
      <c r="M10" s="3">
        <v>56252</v>
      </c>
      <c r="N10" s="21">
        <f>+M10/'2004'!L9</f>
        <v>1.0235266289415745</v>
      </c>
      <c r="O10" s="3"/>
      <c r="P10" s="21"/>
    </row>
    <row r="11" spans="1:16" ht="13.5">
      <c r="A11" s="54" t="s">
        <v>8</v>
      </c>
      <c r="B11" s="54"/>
      <c r="C11" s="3">
        <v>705849</v>
      </c>
      <c r="D11" s="3">
        <f t="shared" si="0"/>
        <v>145724</v>
      </c>
      <c r="E11" s="21">
        <f t="shared" si="1"/>
        <v>20.64520881945005</v>
      </c>
      <c r="F11" s="21">
        <f>+D11/'2004'!D10</f>
        <v>1.3305333126375283</v>
      </c>
      <c r="G11" s="3">
        <v>1346</v>
      </c>
      <c r="H11" s="6">
        <f t="shared" si="2"/>
        <v>0.923663912601905</v>
      </c>
      <c r="I11" s="21">
        <f>+G11/'2004'!G10</f>
        <v>1.0251332825590251</v>
      </c>
      <c r="J11" s="21"/>
      <c r="K11" s="3">
        <v>22248</v>
      </c>
      <c r="L11" s="21">
        <f>+K11/'2004'!J10</f>
        <v>2.018325319785902</v>
      </c>
      <c r="M11" s="3">
        <v>123476</v>
      </c>
      <c r="N11" s="21">
        <f>+M11/'2004'!L10</f>
        <v>1.2535634517766499</v>
      </c>
      <c r="O11" s="3"/>
      <c r="P11" s="21"/>
    </row>
    <row r="12" spans="1:16" ht="13.5">
      <c r="A12" s="54" t="s">
        <v>9</v>
      </c>
      <c r="B12" s="54"/>
      <c r="C12" s="3">
        <v>831540</v>
      </c>
      <c r="D12" s="3">
        <f>K12+M12+O12</f>
        <v>8475</v>
      </c>
      <c r="E12" s="21">
        <f t="shared" si="1"/>
        <v>1.0191933039901868</v>
      </c>
      <c r="F12" s="21">
        <f>+D12/'2004'!D11</f>
        <v>1.5987549518958688</v>
      </c>
      <c r="G12" s="3">
        <v>6707</v>
      </c>
      <c r="H12" s="6">
        <f t="shared" si="2"/>
        <v>79.1386430678466</v>
      </c>
      <c r="I12" s="21">
        <f>+G12/'2004'!G11</f>
        <v>1.3189773844641102</v>
      </c>
      <c r="J12" s="21"/>
      <c r="K12" s="3">
        <v>6707</v>
      </c>
      <c r="L12" s="21">
        <f>+K12/'2004'!J11</f>
        <v>1.3189773844641102</v>
      </c>
      <c r="M12" s="3">
        <v>1552</v>
      </c>
      <c r="N12" s="6" t="s">
        <v>44</v>
      </c>
      <c r="O12" s="3">
        <f>E32</f>
        <v>216</v>
      </c>
      <c r="P12" s="6" t="s">
        <v>44</v>
      </c>
    </row>
    <row r="13" spans="1:16" ht="13.5">
      <c r="A13" s="54" t="s">
        <v>10</v>
      </c>
      <c r="B13" s="54"/>
      <c r="C13" s="3">
        <v>206254</v>
      </c>
      <c r="D13" s="3">
        <f t="shared" si="0"/>
        <v>6457</v>
      </c>
      <c r="E13" s="21">
        <f t="shared" si="1"/>
        <v>3.1306059518845695</v>
      </c>
      <c r="F13" s="21">
        <f>+D13/'2004'!D12</f>
        <v>5.367414796342477</v>
      </c>
      <c r="G13" s="3">
        <v>59</v>
      </c>
      <c r="H13" s="6">
        <f t="shared" si="2"/>
        <v>0.9137370295803005</v>
      </c>
      <c r="I13" s="21">
        <f>+G13/'2004'!G12</f>
        <v>1.5128205128205128</v>
      </c>
      <c r="J13" s="21"/>
      <c r="K13" s="3">
        <v>1291</v>
      </c>
      <c r="L13" s="21">
        <f>+K13/'2004'!J12</f>
        <v>1.0731504571903574</v>
      </c>
      <c r="M13" s="3">
        <v>5166</v>
      </c>
      <c r="N13" s="6" t="s">
        <v>44</v>
      </c>
      <c r="O13" s="3"/>
      <c r="P13" s="6"/>
    </row>
    <row r="14" spans="1:16" ht="13.5">
      <c r="A14" s="55" t="s">
        <v>11</v>
      </c>
      <c r="B14" s="55"/>
      <c r="C14" s="4">
        <v>3952063</v>
      </c>
      <c r="D14" s="4">
        <f>SUM(D10:D13)+SUM(D7:D8)</f>
        <v>258848</v>
      </c>
      <c r="E14" s="22">
        <f t="shared" si="1"/>
        <v>6.549693160255796</v>
      </c>
      <c r="F14" s="22">
        <f>+D14/'2004'!D13</f>
        <v>1.2599565814195735</v>
      </c>
      <c r="G14" s="4">
        <f>SUM(G10:G13)+SUM(G7:G8)</f>
        <v>13568</v>
      </c>
      <c r="H14" s="7">
        <f t="shared" si="2"/>
        <v>5.241686240573618</v>
      </c>
      <c r="I14" s="22">
        <f>+G14/'2004'!G13</f>
        <v>1.1605508510820288</v>
      </c>
      <c r="J14" s="22"/>
      <c r="K14" s="4">
        <f>SUM(K10:K13)+SUM(K7:K8)</f>
        <v>67158</v>
      </c>
      <c r="L14" s="22">
        <f>+K14/'2004'!J13</f>
        <v>1.4306591112436624</v>
      </c>
      <c r="M14" s="4">
        <f>SUM(M10:M13)+SUM(M7:M8)</f>
        <v>186446</v>
      </c>
      <c r="N14" s="22">
        <f>+M14/'2004'!L13</f>
        <v>1.2149564378759148</v>
      </c>
      <c r="O14" s="4">
        <f>SUM(O10:O13)+SUM(O7:O8)</f>
        <v>5244</v>
      </c>
      <c r="P14" s="22"/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50" t="s">
        <v>55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3.5" customHeight="1">
      <c r="A17" s="50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.75" customHeight="1">
      <c r="A18" s="1"/>
      <c r="B18" s="1" t="s">
        <v>83</v>
      </c>
      <c r="C18" s="57" t="s">
        <v>73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3.5" customHeight="1">
      <c r="A19" s="50"/>
      <c r="B19" s="50"/>
      <c r="C19" s="51" t="s">
        <v>59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3.5" customHeight="1">
      <c r="A20" s="1"/>
      <c r="B20" s="1" t="s">
        <v>26</v>
      </c>
      <c r="C20" s="58" t="s">
        <v>84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3.5" customHeight="1">
      <c r="A21" s="1"/>
      <c r="B21" s="1"/>
      <c r="C21" s="57" t="s">
        <v>56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27" customHeight="1">
      <c r="A22" s="1"/>
      <c r="B22" s="1" t="s">
        <v>27</v>
      </c>
      <c r="C22" s="50" t="s">
        <v>67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3.5" customHeight="1">
      <c r="A23" s="1"/>
      <c r="B23" s="1"/>
      <c r="C23" s="51" t="s">
        <v>68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customHeight="1">
      <c r="A24" s="1"/>
      <c r="B24" s="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205</v>
      </c>
      <c r="F26" t="s">
        <v>70</v>
      </c>
      <c r="G26" t="s">
        <v>77</v>
      </c>
    </row>
    <row r="27" ht="13.5">
      <c r="C27" t="s">
        <v>71</v>
      </c>
    </row>
    <row r="28" spans="2:6" ht="13.5">
      <c r="B28" t="s">
        <v>61</v>
      </c>
      <c r="C28" t="s">
        <v>64</v>
      </c>
      <c r="E28">
        <v>92</v>
      </c>
      <c r="F28" t="s">
        <v>70</v>
      </c>
    </row>
    <row r="29" ht="13.5">
      <c r="C29" t="s">
        <v>76</v>
      </c>
    </row>
    <row r="30" spans="2:6" ht="13.5">
      <c r="B30" t="s">
        <v>62</v>
      </c>
      <c r="C30" t="s">
        <v>65</v>
      </c>
      <c r="E30">
        <v>4731</v>
      </c>
      <c r="F30" t="s">
        <v>70</v>
      </c>
    </row>
    <row r="31" ht="13.5">
      <c r="C31" t="s">
        <v>69</v>
      </c>
    </row>
    <row r="32" spans="2:7" ht="13.5">
      <c r="B32" t="s">
        <v>72</v>
      </c>
      <c r="C32" t="s">
        <v>66</v>
      </c>
      <c r="E32">
        <v>216</v>
      </c>
      <c r="F32" t="s">
        <v>70</v>
      </c>
      <c r="G32" t="s">
        <v>78</v>
      </c>
    </row>
    <row r="33" ht="13.5">
      <c r="C33" t="s">
        <v>79</v>
      </c>
    </row>
    <row r="34" ht="13.5">
      <c r="C34" t="s">
        <v>80</v>
      </c>
    </row>
  </sheetData>
  <mergeCells count="30">
    <mergeCell ref="A2:B5"/>
    <mergeCell ref="D3:E3"/>
    <mergeCell ref="G4:H4"/>
    <mergeCell ref="K4:L4"/>
    <mergeCell ref="M4:N4"/>
    <mergeCell ref="E5:E6"/>
    <mergeCell ref="F5:F6"/>
    <mergeCell ref="H5:H6"/>
    <mergeCell ref="I5:I6"/>
    <mergeCell ref="L5:L6"/>
    <mergeCell ref="N5:N6"/>
    <mergeCell ref="A7:B7"/>
    <mergeCell ref="A8:B8"/>
    <mergeCell ref="A10:B10"/>
    <mergeCell ref="A11:B11"/>
    <mergeCell ref="C19:N19"/>
    <mergeCell ref="A12:B12"/>
    <mergeCell ref="A13:B13"/>
    <mergeCell ref="A14:B14"/>
    <mergeCell ref="A16:N16"/>
    <mergeCell ref="C24:N24"/>
    <mergeCell ref="O4:P4"/>
    <mergeCell ref="P5:P6"/>
    <mergeCell ref="C20:N20"/>
    <mergeCell ref="C21:N21"/>
    <mergeCell ref="C22:N22"/>
    <mergeCell ref="C23:N23"/>
    <mergeCell ref="A17:N17"/>
    <mergeCell ref="C18:N18"/>
    <mergeCell ref="A19:B19"/>
  </mergeCells>
  <hyperlinks>
    <hyperlink ref="C20" r:id="rId1" display="http://register.pefc.cz/statistics.asp(2006/1/2取得）"/>
  </hyperlinks>
  <printOptions/>
  <pageMargins left="0.75" right="0.75" top="1" bottom="1" header="0.512" footer="0.512"/>
  <pageSetup orientation="portrait" paperSize="9" scale="82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P14" sqref="P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</cols>
  <sheetData>
    <row r="1" ht="13.5">
      <c r="A1" t="s">
        <v>92</v>
      </c>
    </row>
    <row r="2" spans="1:16" ht="13.5">
      <c r="A2" s="59" t="s">
        <v>0</v>
      </c>
      <c r="B2" s="59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60"/>
      <c r="B3" s="60"/>
      <c r="C3" s="13"/>
      <c r="D3" s="44" t="s">
        <v>2</v>
      </c>
      <c r="E3" s="45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60"/>
      <c r="B4" s="60"/>
      <c r="C4" s="13"/>
      <c r="D4" s="15"/>
      <c r="E4" s="16"/>
      <c r="F4" s="16"/>
      <c r="G4" s="46" t="s">
        <v>28</v>
      </c>
      <c r="H4" s="47"/>
      <c r="I4" s="29"/>
      <c r="J4" s="16"/>
      <c r="K4" s="48" t="s">
        <v>3</v>
      </c>
      <c r="L4" s="49"/>
      <c r="M4" s="39" t="s">
        <v>4</v>
      </c>
      <c r="N4" s="40"/>
      <c r="O4" s="39" t="s">
        <v>57</v>
      </c>
      <c r="P4" s="40"/>
    </row>
    <row r="5" spans="1:16" ht="27">
      <c r="A5" s="60"/>
      <c r="B5" s="60"/>
      <c r="C5" s="11" t="s">
        <v>43</v>
      </c>
      <c r="D5" s="11" t="s">
        <v>43</v>
      </c>
      <c r="E5" s="41" t="s">
        <v>41</v>
      </c>
      <c r="F5" s="41" t="s">
        <v>40</v>
      </c>
      <c r="G5" s="11" t="s">
        <v>43</v>
      </c>
      <c r="H5" s="41" t="s">
        <v>42</v>
      </c>
      <c r="I5" s="41" t="s">
        <v>40</v>
      </c>
      <c r="J5" s="25"/>
      <c r="K5" s="10" t="s">
        <v>43</v>
      </c>
      <c r="L5" s="41" t="s">
        <v>40</v>
      </c>
      <c r="M5" s="11" t="s">
        <v>43</v>
      </c>
      <c r="N5" s="41" t="s">
        <v>40</v>
      </c>
      <c r="O5" s="11" t="s">
        <v>43</v>
      </c>
      <c r="P5" s="41" t="s">
        <v>40</v>
      </c>
    </row>
    <row r="6" spans="1:16" ht="13.5" customHeight="1">
      <c r="A6" s="27"/>
      <c r="B6" s="27"/>
      <c r="C6" s="8" t="s">
        <v>35</v>
      </c>
      <c r="D6" s="8" t="s">
        <v>36</v>
      </c>
      <c r="E6" s="42"/>
      <c r="F6" s="42"/>
      <c r="G6" s="8" t="s">
        <v>37</v>
      </c>
      <c r="H6" s="42"/>
      <c r="I6" s="42"/>
      <c r="J6" s="24"/>
      <c r="K6" s="8" t="s">
        <v>38</v>
      </c>
      <c r="L6" s="42"/>
      <c r="M6" s="8" t="s">
        <v>39</v>
      </c>
      <c r="N6" s="42"/>
      <c r="O6" s="8" t="s">
        <v>58</v>
      </c>
      <c r="P6" s="42"/>
    </row>
    <row r="7" spans="1:16" ht="13.5">
      <c r="A7" s="56" t="s">
        <v>5</v>
      </c>
      <c r="B7" s="56"/>
      <c r="C7" s="3">
        <v>635412</v>
      </c>
      <c r="D7" s="35">
        <f aca="true" t="shared" si="0" ref="D7:D13">K7+M7</f>
        <v>2478.8</v>
      </c>
      <c r="E7" s="21">
        <f aca="true" t="shared" si="1" ref="E7:E14">D7*100/C7</f>
        <v>0.390109094571711</v>
      </c>
      <c r="F7" s="20">
        <f>+D7/'2005'!D7</f>
        <v>1.4667455621301777</v>
      </c>
      <c r="G7" s="33">
        <f>K7-1665.4</f>
        <v>813.4000000000001</v>
      </c>
      <c r="H7" s="6">
        <f aca="true" t="shared" si="2" ref="H7:H14">G7*100/D7</f>
        <v>32.81426496691948</v>
      </c>
      <c r="I7" s="20">
        <f>+G7/'2005'!G7</f>
        <v>3.0810606060606065</v>
      </c>
      <c r="J7" s="21"/>
      <c r="K7" s="35">
        <v>2478.8</v>
      </c>
      <c r="L7" s="20">
        <f>+K7/'2005'!K7</f>
        <v>1.4667455621301777</v>
      </c>
      <c r="M7" s="35">
        <v>0</v>
      </c>
      <c r="N7" s="6" t="s">
        <v>44</v>
      </c>
      <c r="O7" s="3"/>
      <c r="P7" s="6"/>
    </row>
    <row r="8" spans="1:16" ht="13.5">
      <c r="A8" s="54" t="s">
        <v>6</v>
      </c>
      <c r="B8" s="54"/>
      <c r="C8" s="3">
        <v>571615</v>
      </c>
      <c r="D8" s="35">
        <f>K8+M8+O8</f>
        <v>7754</v>
      </c>
      <c r="E8" s="21">
        <f t="shared" si="1"/>
        <v>1.3565074394478802</v>
      </c>
      <c r="F8" s="21">
        <f>+D8/'2005'!D8</f>
        <v>1.2707309078990494</v>
      </c>
      <c r="G8" s="33">
        <f>K8-(269.7+439.6+36.7)+E26+E28</f>
        <v>6671.1</v>
      </c>
      <c r="H8" s="6">
        <f t="shared" si="2"/>
        <v>86.03430487490327</v>
      </c>
      <c r="I8" s="21">
        <f>+G8/'2005'!G8</f>
        <v>1.284880585516179</v>
      </c>
      <c r="J8" s="21"/>
      <c r="K8" s="35">
        <v>1641</v>
      </c>
      <c r="L8" s="21">
        <f>+K8/'2005'!K8</f>
        <v>1.5279329608938548</v>
      </c>
      <c r="M8" s="35">
        <v>0</v>
      </c>
      <c r="N8" s="6" t="s">
        <v>44</v>
      </c>
      <c r="O8" s="35">
        <f>E24+E26+E28</f>
        <v>6113</v>
      </c>
      <c r="P8" s="21">
        <f>+O8/'2005'!O8</f>
        <v>1.2157915672235482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613.4</v>
      </c>
      <c r="E9" s="21">
        <f>D9*100/C9</f>
        <v>2.466623773524208</v>
      </c>
      <c r="F9" s="21">
        <f>+D9/'2005'!D9</f>
        <v>1.33058568329718</v>
      </c>
      <c r="G9" s="33">
        <v>0</v>
      </c>
      <c r="H9" s="6">
        <v>0</v>
      </c>
      <c r="I9" s="6" t="s">
        <v>44</v>
      </c>
      <c r="J9" s="6"/>
      <c r="K9" s="35">
        <v>276.5</v>
      </c>
      <c r="L9" s="21">
        <f>+K9/'2005'!K9</f>
        <v>1.080078125</v>
      </c>
      <c r="M9" s="36">
        <v>0</v>
      </c>
      <c r="N9" s="6" t="s">
        <v>44</v>
      </c>
      <c r="O9" s="35">
        <f>E24</f>
        <v>336.9</v>
      </c>
      <c r="P9" s="21">
        <f>+O9/'2005'!O9</f>
        <v>1.6434146341463414</v>
      </c>
    </row>
    <row r="10" spans="1:16" ht="13.5">
      <c r="A10" s="54" t="s">
        <v>7</v>
      </c>
      <c r="B10" s="54"/>
      <c r="C10" s="3">
        <v>1001394</v>
      </c>
      <c r="D10" s="35">
        <f t="shared" si="0"/>
        <v>96265.8</v>
      </c>
      <c r="E10" s="21">
        <f t="shared" si="1"/>
        <v>9.61317922815595</v>
      </c>
      <c r="F10" s="21">
        <f>+D10/'2005'!D10</f>
        <v>1.064887168141593</v>
      </c>
      <c r="G10" s="33">
        <v>0</v>
      </c>
      <c r="H10" s="6">
        <f t="shared" si="2"/>
        <v>0</v>
      </c>
      <c r="I10" s="6" t="s">
        <v>44</v>
      </c>
      <c r="J10" s="6"/>
      <c r="K10" s="35">
        <v>38854</v>
      </c>
      <c r="L10" s="21">
        <f>+K10/'2005'!K10</f>
        <v>1.137811877708797</v>
      </c>
      <c r="M10" s="35">
        <v>57411.8</v>
      </c>
      <c r="N10" s="21">
        <f>+M10/'2005'!M10</f>
        <v>1.0206179335845837</v>
      </c>
      <c r="O10" s="3"/>
      <c r="P10" s="21"/>
    </row>
    <row r="11" spans="1:16" ht="13.5">
      <c r="A11" s="54" t="s">
        <v>8</v>
      </c>
      <c r="B11" s="54"/>
      <c r="C11" s="3">
        <v>705849</v>
      </c>
      <c r="D11" s="35">
        <f t="shared" si="0"/>
        <v>155791.6</v>
      </c>
      <c r="E11" s="21">
        <f t="shared" si="1"/>
        <v>22.071519545965213</v>
      </c>
      <c r="F11" s="21">
        <f>+D11/'2005'!D11</f>
        <v>1.0690867667645687</v>
      </c>
      <c r="G11" s="33">
        <v>1666</v>
      </c>
      <c r="H11" s="6">
        <f t="shared" si="2"/>
        <v>1.0693772963369013</v>
      </c>
      <c r="I11" s="21">
        <f>+G11/'2005'!G11</f>
        <v>1.237741456166419</v>
      </c>
      <c r="J11" s="21"/>
      <c r="K11" s="35">
        <v>27444.9</v>
      </c>
      <c r="L11" s="21">
        <f>+K11/'2005'!K11</f>
        <v>1.23358953613808</v>
      </c>
      <c r="M11" s="35">
        <v>128346.7</v>
      </c>
      <c r="N11" s="21">
        <f>+M11/'2005'!M11</f>
        <v>1.0394465321196023</v>
      </c>
      <c r="O11" s="3"/>
      <c r="P11" s="21"/>
    </row>
    <row r="12" spans="1:16" ht="13.5">
      <c r="A12" s="54" t="s">
        <v>9</v>
      </c>
      <c r="B12" s="54"/>
      <c r="C12" s="3">
        <v>831540</v>
      </c>
      <c r="D12" s="35">
        <f>K12+M12+O12</f>
        <v>9519.3</v>
      </c>
      <c r="E12" s="21">
        <f t="shared" si="1"/>
        <v>1.1447795656252253</v>
      </c>
      <c r="F12" s="21">
        <f>+D12/'2005'!D12</f>
        <v>1.123221238938053</v>
      </c>
      <c r="G12" s="33">
        <f>6796.5+762.7</f>
        <v>7559.2</v>
      </c>
      <c r="H12" s="6">
        <f t="shared" si="2"/>
        <v>79.40920025632137</v>
      </c>
      <c r="I12" s="21">
        <f>+G12/'2005'!G12</f>
        <v>1.1270612792604742</v>
      </c>
      <c r="J12" s="21"/>
      <c r="K12" s="35">
        <v>7200.2</v>
      </c>
      <c r="L12" s="21">
        <f>+K12/'2005'!K12</f>
        <v>1.0735351125689578</v>
      </c>
      <c r="M12" s="35">
        <v>2319.1</v>
      </c>
      <c r="N12" s="21">
        <f>+M12/'2005'!M12</f>
        <v>1.4942654639175257</v>
      </c>
      <c r="O12" s="3">
        <f>E30</f>
        <v>0</v>
      </c>
      <c r="P12" s="6" t="s">
        <v>44</v>
      </c>
    </row>
    <row r="13" spans="1:16" ht="13.5">
      <c r="A13" s="54" t="s">
        <v>10</v>
      </c>
      <c r="B13" s="54"/>
      <c r="C13" s="3">
        <v>206254</v>
      </c>
      <c r="D13" s="35">
        <f t="shared" si="0"/>
        <v>7016.5</v>
      </c>
      <c r="E13" s="21">
        <f t="shared" si="1"/>
        <v>3.4018734182124954</v>
      </c>
      <c r="F13" s="21">
        <f>+D13/'2005'!D13</f>
        <v>1.0866501471271488</v>
      </c>
      <c r="G13" s="33">
        <v>58.6</v>
      </c>
      <c r="H13" s="6">
        <f t="shared" si="2"/>
        <v>0.8351742321670348</v>
      </c>
      <c r="I13" s="21">
        <f>+G13/'2005'!G13</f>
        <v>0.9932203389830508</v>
      </c>
      <c r="J13" s="21"/>
      <c r="K13" s="35">
        <v>1281.8</v>
      </c>
      <c r="L13" s="21">
        <f>+K13/'2005'!K13</f>
        <v>0.992873741285825</v>
      </c>
      <c r="M13" s="35">
        <v>5734.7</v>
      </c>
      <c r="N13" s="21">
        <f>+M13/'2005'!M13</f>
        <v>1.1100851722802942</v>
      </c>
      <c r="O13" s="3"/>
      <c r="P13" s="6"/>
    </row>
    <row r="14" spans="1:16" ht="13.5">
      <c r="A14" s="55" t="s">
        <v>11</v>
      </c>
      <c r="B14" s="55"/>
      <c r="C14" s="4">
        <v>3952063</v>
      </c>
      <c r="D14" s="37">
        <f>SUM(D10:D13)+SUM(D7:D8)</f>
        <v>278826</v>
      </c>
      <c r="E14" s="22">
        <f t="shared" si="1"/>
        <v>7.055201296133184</v>
      </c>
      <c r="F14" s="22">
        <f>+D14/'2005'!D14</f>
        <v>1.0771804302138708</v>
      </c>
      <c r="G14" s="34">
        <f>SUM(G10:G13)+SUM(G7:G8)</f>
        <v>16768.300000000003</v>
      </c>
      <c r="H14" s="7">
        <f t="shared" si="2"/>
        <v>6.013893969715881</v>
      </c>
      <c r="I14" s="22">
        <f>+G14/'2005'!G14</f>
        <v>1.2358711674528304</v>
      </c>
      <c r="J14" s="22"/>
      <c r="K14" s="37">
        <f>SUM(K10:K13)+SUM(K7:K8)</f>
        <v>78900.7</v>
      </c>
      <c r="L14" s="22">
        <f>+K14/'2005'!K14</f>
        <v>1.1748518419250127</v>
      </c>
      <c r="M14" s="37">
        <f>SUM(M10:M13)+SUM(M7:M8)</f>
        <v>193812.30000000002</v>
      </c>
      <c r="N14" s="22">
        <f>+M14/'2005'!M14</f>
        <v>1.0395090267423277</v>
      </c>
      <c r="O14" s="37">
        <f>SUM(O10:O13)+SUM(O7:O8)</f>
        <v>6113</v>
      </c>
      <c r="P14" s="22">
        <f>+O14/'2005'!O14</f>
        <v>1.1657131960335623</v>
      </c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50" t="s">
        <v>55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3.5" customHeight="1">
      <c r="A17" s="50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.75" customHeight="1">
      <c r="A18" s="1"/>
      <c r="B18" s="1" t="s">
        <v>83</v>
      </c>
      <c r="C18" s="57" t="s">
        <v>87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3.5" customHeight="1">
      <c r="A19" s="50"/>
      <c r="B19" s="50"/>
      <c r="C19" s="51" t="s">
        <v>86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3.5" customHeight="1">
      <c r="A20" s="1"/>
      <c r="B20" s="1" t="s">
        <v>26</v>
      </c>
      <c r="C20" s="57" t="s">
        <v>85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3.5" customHeight="1">
      <c r="A21" s="1"/>
      <c r="B21" s="1"/>
      <c r="C21" s="57" t="s">
        <v>56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3.5" customHeight="1">
      <c r="A22" s="1"/>
      <c r="B22" s="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ht="13.5">
      <c r="A23" t="s">
        <v>81</v>
      </c>
    </row>
    <row r="24" spans="2:7" ht="13.5">
      <c r="B24" t="s">
        <v>60</v>
      </c>
      <c r="C24" t="s">
        <v>63</v>
      </c>
      <c r="E24">
        <v>336.9</v>
      </c>
      <c r="F24" t="s">
        <v>70</v>
      </c>
      <c r="G24" t="s">
        <v>90</v>
      </c>
    </row>
    <row r="25" ht="13.5">
      <c r="C25" s="32" t="s">
        <v>91</v>
      </c>
    </row>
    <row r="26" spans="2:6" ht="13.5">
      <c r="B26" t="s">
        <v>61</v>
      </c>
      <c r="C26" t="s">
        <v>64</v>
      </c>
      <c r="E26">
        <v>1045.3</v>
      </c>
      <c r="F26" t="s">
        <v>70</v>
      </c>
    </row>
    <row r="27" ht="13.5">
      <c r="C27" s="32" t="s">
        <v>88</v>
      </c>
    </row>
    <row r="28" spans="2:6" ht="13.5">
      <c r="B28" t="s">
        <v>62</v>
      </c>
      <c r="C28" t="s">
        <v>65</v>
      </c>
      <c r="E28">
        <v>4730.8</v>
      </c>
      <c r="F28" t="s">
        <v>70</v>
      </c>
    </row>
    <row r="29" ht="13.5">
      <c r="C29" s="32" t="s">
        <v>89</v>
      </c>
    </row>
  </sheetData>
  <mergeCells count="28">
    <mergeCell ref="A2:B5"/>
    <mergeCell ref="D3:E3"/>
    <mergeCell ref="G4:H4"/>
    <mergeCell ref="K4:L4"/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A7:B7"/>
    <mergeCell ref="A8:B8"/>
    <mergeCell ref="A10:B10"/>
    <mergeCell ref="A11:B11"/>
    <mergeCell ref="A12:B12"/>
    <mergeCell ref="A13:B13"/>
    <mergeCell ref="A14:B14"/>
    <mergeCell ref="A16:N16"/>
    <mergeCell ref="C22:N22"/>
    <mergeCell ref="C20:N20"/>
    <mergeCell ref="C21:N21"/>
    <mergeCell ref="A17:N17"/>
    <mergeCell ref="C18:N18"/>
    <mergeCell ref="A19:B19"/>
    <mergeCell ref="C19:N19"/>
  </mergeCells>
  <hyperlinks>
    <hyperlink ref="C27" r:id="rId1" display="http://www.lei.or.id/english/akreditasi.php?cat=19（2007年1月2日取得）"/>
    <hyperlink ref="C29" r:id="rId2" display="http://www.mtcc.com.my/mttc_scheme_certs_holders.asp(2007年1月2日取得）"/>
    <hyperlink ref="C25" r:id="rId3" display="http://www.sgec-eco.org/index.html（2007年1月2日取得）"/>
  </hyperlinks>
  <printOptions/>
  <pageMargins left="0.75" right="0.75" top="1" bottom="1" header="0.512" footer="0.512"/>
  <pageSetup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敬</dc:creator>
  <cp:keywords/>
  <dc:description/>
  <cp:lastModifiedBy>藤原敬</cp:lastModifiedBy>
  <cp:lastPrinted>2007-01-20T19:54:21Z</cp:lastPrinted>
  <dcterms:created xsi:type="dcterms:W3CDTF">2004-01-10T19:07:35Z</dcterms:created>
  <dcterms:modified xsi:type="dcterms:W3CDTF">2007-02-07T19:22:24Z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